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6E70ECA-290E-4C84-8D66-D79E942632B6}" xr6:coauthVersionLast="47" xr6:coauthVersionMax="47" xr10:uidLastSave="{00000000-0000-0000-0000-000000000000}"/>
  <bookViews>
    <workbookView xWindow="-120" yWindow="-120" windowWidth="20640" windowHeight="11760" activeTab="3" xr2:uid="{00000000-000D-0000-FFFF-FFFF00000000}"/>
  </bookViews>
  <sheets>
    <sheet name="Dashboard Summary" sheetId="1" r:id="rId1"/>
    <sheet name="Cost Estimation" sheetId="2" r:id="rId2"/>
    <sheet name="Client Quotation" sheetId="3" r:id="rId3"/>
    <sheet name="Rate Card &amp; Master Dat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4" l="1"/>
  <c r="D9" i="4"/>
  <c r="D8" i="4"/>
  <c r="D7" i="4"/>
  <c r="D6" i="4"/>
  <c r="D5" i="4"/>
  <c r="D4" i="4"/>
  <c r="F22" i="3"/>
  <c r="F21" i="3"/>
  <c r="F15" i="3"/>
  <c r="F27" i="2"/>
  <c r="F26" i="2"/>
  <c r="F25" i="2"/>
  <c r="F13" i="3" s="1"/>
  <c r="F19" i="2"/>
  <c r="F18" i="2"/>
  <c r="F17" i="2"/>
  <c r="F16" i="2"/>
  <c r="F10" i="2"/>
  <c r="F9" i="2"/>
  <c r="F8" i="2"/>
  <c r="F7" i="2"/>
  <c r="F6" i="2"/>
  <c r="B19" i="1"/>
  <c r="B17" i="1"/>
  <c r="B16" i="1"/>
  <c r="G10" i="1"/>
  <c r="E10" i="1"/>
  <c r="C10" i="1"/>
  <c r="F11" i="2" l="1"/>
  <c r="F20" i="2"/>
  <c r="F12" i="3"/>
  <c r="F28" i="2"/>
  <c r="F30" i="2" s="1"/>
  <c r="F35" i="2" l="1"/>
  <c r="F36" i="2" s="1"/>
  <c r="F14" i="3"/>
  <c r="F18" i="3" s="1"/>
  <c r="B18" i="1"/>
  <c r="F38" i="2" l="1"/>
  <c r="F40" i="2" s="1"/>
  <c r="A10" i="1"/>
  <c r="B20" i="1"/>
  <c r="F20" i="3"/>
  <c r="F23" i="3" s="1"/>
  <c r="C17" i="1" l="1"/>
  <c r="C19" i="1"/>
  <c r="C16" i="1"/>
  <c r="C18" i="1"/>
  <c r="C20" i="1" l="1"/>
</calcChain>
</file>

<file path=xl/sharedStrings.xml><?xml version="1.0" encoding="utf-8"?>
<sst xmlns="http://schemas.openxmlformats.org/spreadsheetml/2006/main" count="161" uniqueCount="138">
  <si>
    <t>PROJECT ESTIMATION &amp; JOB COSTING DASHBOARD</t>
  </si>
  <si>
    <t>Project Name:</t>
  </si>
  <si>
    <t>E-Commerce Logistics Web Portal &amp; App</t>
  </si>
  <si>
    <t>Client Name:</t>
  </si>
  <si>
    <t>Mahavir Logistics Pvt. Ltd. (Mumbai)</t>
  </si>
  <si>
    <t>Quote Ref No:</t>
  </si>
  <si>
    <t>EST-IND-2026-089</t>
  </si>
  <si>
    <t>Date / GSTN:</t>
  </si>
  <si>
    <t>01-Sep-2026 | 27AAACM1234H1Z5</t>
  </si>
  <si>
    <t>TOTAL DIRECT COST</t>
  </si>
  <si>
    <t>OVERHEAD ALLOCATION</t>
  </si>
  <si>
    <t>PROFIT MARGIN</t>
  </si>
  <si>
    <t>FINAL QUOTE (EXCL GST)</t>
  </si>
  <si>
    <t>Cost Structure Summary</t>
  </si>
  <si>
    <t>Cost Category</t>
  </si>
  <si>
    <t>Estimated Amount (₹)</t>
  </si>
  <si>
    <t>% of Total Cost</t>
  </si>
  <si>
    <t>Direct Labor Cost</t>
  </si>
  <si>
    <t>Direct Materials &amp; Subcontracts</t>
  </si>
  <si>
    <t>Direct Equipment &amp; Cloud Infrastructure</t>
  </si>
  <si>
    <t>Indirect Overheads</t>
  </si>
  <si>
    <t>Total Cost (Before Profit)</t>
  </si>
  <si>
    <t>DETAILED JOB COST ESTIMATION SHEET (INR)</t>
  </si>
  <si>
    <t>1. DIRECT LABOR COSTS</t>
  </si>
  <si>
    <t>Item No.</t>
  </si>
  <si>
    <t>Resource / Task Description</t>
  </si>
  <si>
    <t>Unit</t>
  </si>
  <si>
    <t>Quantity</t>
  </si>
  <si>
    <t>Unit Rate (₹)</t>
  </si>
  <si>
    <t>Total Cost (₹)</t>
  </si>
  <si>
    <t>1.1</t>
  </si>
  <si>
    <t>Senior Solutions Architect / Tech Lead</t>
  </si>
  <si>
    <t>Hours</t>
  </si>
  <si>
    <t>1.2</t>
  </si>
  <si>
    <t>Full Stack MERN Developers</t>
  </si>
  <si>
    <t>1.3</t>
  </si>
  <si>
    <t>UI/UX &amp; Graphics Designer</t>
  </si>
  <si>
    <t>1.4</t>
  </si>
  <si>
    <t>QA &amp; Automated Testing Engineer</t>
  </si>
  <si>
    <t>1.5</t>
  </si>
  <si>
    <t>DevOps &amp; Cloud Setup Specialist</t>
  </si>
  <si>
    <t>Subtotal - 1. DIRECT LABOR COSTS</t>
  </si>
  <si>
    <t>2. DIRECT MATERIALS &amp; LICENSES</t>
  </si>
  <si>
    <t>2.1</t>
  </si>
  <si>
    <t>Enterprise UI Component Library License</t>
  </si>
  <si>
    <t>Flat</t>
  </si>
  <si>
    <t>2.2</t>
  </si>
  <si>
    <t>Third-Party API Licenses (Maps &amp; SMS Gateway)</t>
  </si>
  <si>
    <t>Months</t>
  </si>
  <si>
    <t>2.3</t>
  </si>
  <si>
    <t>Payment Gateway Integration &amp; SSL Certificates</t>
  </si>
  <si>
    <t>2.4</t>
  </si>
  <si>
    <t>Technical Documentation &amp; Assets</t>
  </si>
  <si>
    <t>Subtotal - 2. DIRECT MATERIALS &amp; LICENSES</t>
  </si>
  <si>
    <t>3. EQUIPMENT &amp; CLOUD INFRASTRUCTURE</t>
  </si>
  <si>
    <t>3.1</t>
  </si>
  <si>
    <t>AWS / Supabase Cloud Staging Servers</t>
  </si>
  <si>
    <t>3.2</t>
  </si>
  <si>
    <t>Dedicated Test Devices (Android / iOS Setup)</t>
  </si>
  <si>
    <t>Units</t>
  </si>
  <si>
    <t>3.3</t>
  </si>
  <si>
    <t>CI/CD Pipeline &amp; GitHub Enterprise Seats</t>
  </si>
  <si>
    <t>Users</t>
  </si>
  <si>
    <t>Subtotal - 3. EQUIPMENT &amp; CLOUD INFRASTRUCTURE</t>
  </si>
  <si>
    <t>TOTAL DIRECT PROJECT COST</t>
  </si>
  <si>
    <t>4. OVERHEADS, PROFIT MARGIN &amp; TAXATION</t>
  </si>
  <si>
    <t>Indirect Overhead Allocation (% of Direct Cost)</t>
  </si>
  <si>
    <t>Percentage</t>
  </si>
  <si>
    <t>TOTAL ESTIMATED COST (Direct + Overheads)</t>
  </si>
  <si>
    <t>Target Profit Margin (% of Total Cost)</t>
  </si>
  <si>
    <t>QUOTATION VALUE (EXCLUDING GST)</t>
  </si>
  <si>
    <t>PARAM TECH CONSULTANCY &amp; SOFTWARE SOLUTIONS
Datia / Gwalior, Madhya Pradesh | Contact: contact@paramtech.in</t>
  </si>
  <si>
    <t>COMMERCIAL ESTIMATE / QUOTATION</t>
  </si>
  <si>
    <t>Quotation No:</t>
  </si>
  <si>
    <t>EST/2026/IND-089</t>
  </si>
  <si>
    <t>Date of Issue:</t>
  </si>
  <si>
    <t>01-Sep-2026</t>
  </si>
  <si>
    <t>Mahavir Logistics Pvt. Ltd.</t>
  </si>
  <si>
    <t>GSTIN (Client):</t>
  </si>
  <si>
    <t>27AAACM1234H1Z5</t>
  </si>
  <si>
    <t>Project Title:</t>
  </si>
  <si>
    <t>E-Commerce Logistics Web &amp; App</t>
  </si>
  <si>
    <t>Valid Until:</t>
  </si>
  <si>
    <t>30-Sep-2026</t>
  </si>
  <si>
    <t>Place of Supply:</t>
  </si>
  <si>
    <t>Maharashtra (27)</t>
  </si>
  <si>
    <t>PAN No:</t>
  </si>
  <si>
    <t>ABCDE1234F</t>
  </si>
  <si>
    <t>S.No.</t>
  </si>
  <si>
    <t>Service / Scope Description</t>
  </si>
  <si>
    <t>SAC Code</t>
  </si>
  <si>
    <t>Billing Type</t>
  </si>
  <si>
    <t>Qty/Hrs</t>
  </si>
  <si>
    <t>Amount (₹)</t>
  </si>
  <si>
    <t>1</t>
  </si>
  <si>
    <t>Architecture &amp; Solution Design (Tech Lead / Architecture)</t>
  </si>
  <si>
    <t>998313</t>
  </si>
  <si>
    <t>Fixed Scope</t>
  </si>
  <si>
    <t>2</t>
  </si>
  <si>
    <t>Full-Stack Development (Frontend, Backend &amp; APIs)</t>
  </si>
  <si>
    <t>998314</t>
  </si>
  <si>
    <t>Milestone</t>
  </si>
  <si>
    <t>3</t>
  </si>
  <si>
    <t>Cloud Infrastructure, Mobile Test Setup &amp; DevOps</t>
  </si>
  <si>
    <t>998315</t>
  </si>
  <si>
    <t>4</t>
  </si>
  <si>
    <t>Project Management, QA &amp; Deployment Support</t>
  </si>
  <si>
    <t>Taxable Amount:</t>
  </si>
  <si>
    <t>Tax Type:</t>
  </si>
  <si>
    <t>IGST (Inter-State)</t>
  </si>
  <si>
    <t>IGST @ 18%:</t>
  </si>
  <si>
    <t>CGST @ 9%:</t>
  </si>
  <si>
    <t>SGST @ 9%:</t>
  </si>
  <si>
    <t>TOTAL QUOTATION VALUE:</t>
  </si>
  <si>
    <t>Terms &amp; Conditions:</t>
  </si>
  <si>
    <t>1. Payment Terms: 30% Advance upon order confirmation, 50% on Beta release, 20% upon final deployment.</t>
  </si>
  <si>
    <t>2. Validity: This estimate is valid for 30 days from the date of issuance.</t>
  </si>
  <si>
    <t>3. Taxes: GST is charged as applicable based on government mandates (SAC 9983).</t>
  </si>
  <si>
    <t>4. Out of Scope: Hardware procurement and non-standard third-party API costs billed actuals.</t>
  </si>
  <si>
    <t>STANDARD RESOURCE RATE CARD (FY 2026-27)</t>
  </si>
  <si>
    <t>Role Code</t>
  </si>
  <si>
    <t>Resource Role / Designation</t>
  </si>
  <si>
    <t>Standard Hourly Rate (₹)</t>
  </si>
  <si>
    <t>Standard Daily Rate (8 hrs) (₹)</t>
  </si>
  <si>
    <t>RL-01</t>
  </si>
  <si>
    <t>Solutions Architect / Tech Lead</t>
  </si>
  <si>
    <t>RL-02</t>
  </si>
  <si>
    <t>Senior Full-Stack Developer</t>
  </si>
  <si>
    <t>RL-03</t>
  </si>
  <si>
    <t>Mid-Level MERN Developer</t>
  </si>
  <si>
    <t>RL-04</t>
  </si>
  <si>
    <t>UI/UX Designer</t>
  </si>
  <si>
    <t>RL-05</t>
  </si>
  <si>
    <t>QA Automation Specialist</t>
  </si>
  <si>
    <t>RL-06</t>
  </si>
  <si>
    <t>DevOps &amp; Cloud Engineer</t>
  </si>
  <si>
    <t>RL-07</t>
  </si>
  <si>
    <t>Technical Content Writer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</si>
</sst>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#,##0.00"/>
    <numFmt numFmtId="165" formatCode="0.0%"/>
  </numFmts>
  <fonts count="10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11"/>
      <color rgb="FF0F172A"/>
      <name val="Calibri"/>
      <family val="2"/>
    </font>
    <font>
      <sz val="11"/>
      <color rgb="FF334155"/>
      <name val="Calibri"/>
      <family val="2"/>
    </font>
    <font>
      <b/>
      <sz val="9"/>
      <color rgb="FF475569"/>
      <name val="Calibri"/>
      <family val="2"/>
    </font>
    <font>
      <b/>
      <sz val="18"/>
      <color rgb="FF1E293B"/>
      <name val="Calibri"/>
      <family val="2"/>
    </font>
    <font>
      <b/>
      <sz val="12"/>
      <color rgb="FF1E293B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1E293B"/>
        <bgColor rgb="FF1E293B"/>
      </patternFill>
    </fill>
    <fill>
      <patternFill patternType="solid">
        <fgColor rgb="FFE2E8F0"/>
        <bgColor rgb="FFE2E8F0"/>
      </patternFill>
    </fill>
    <fill>
      <patternFill patternType="solid">
        <fgColor rgb="FFF0FDFA"/>
        <bgColor rgb="FFF0FDFA"/>
      </patternFill>
    </fill>
    <fill>
      <patternFill patternType="solid">
        <fgColor rgb="FFF8FAFC"/>
        <bgColor rgb="FFF8FAFC"/>
      </patternFill>
    </fill>
    <fill>
      <patternFill patternType="solid">
        <fgColor rgb="FFF1F5F9"/>
        <bgColor rgb="FFF1F5F9"/>
      </patternFill>
    </fill>
    <fill>
      <patternFill patternType="solid">
        <fgColor theme="1"/>
        <bgColor rgb="FF0F766E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1E293B"/>
      </patternFill>
    </fill>
    <fill>
      <patternFill patternType="solid">
        <fgColor theme="1"/>
        <bgColor rgb="FFF8FAFC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double">
        <color rgb="FF0F172A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6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2" fillId="5" borderId="2" xfId="0" applyFont="1" applyFill="1" applyBorder="1"/>
    <xf numFmtId="164" fontId="2" fillId="5" borderId="2" xfId="0" applyNumberFormat="1" applyFont="1" applyFill="1" applyBorder="1" applyAlignment="1">
      <alignment horizontal="right" vertical="center"/>
    </xf>
    <xf numFmtId="165" fontId="2" fillId="5" borderId="2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3" fontId="3" fillId="6" borderId="1" xfId="0" applyNumberFormat="1" applyFont="1" applyFill="1" applyBorder="1" applyAlignment="1">
      <alignment horizontal="right" vertical="center"/>
    </xf>
    <xf numFmtId="164" fontId="3" fillId="6" borderId="1" xfId="0" applyNumberFormat="1" applyFont="1" applyFill="1" applyBorder="1" applyAlignment="1">
      <alignment horizontal="right" vertical="center"/>
    </xf>
    <xf numFmtId="0" fontId="0" fillId="0" borderId="2" xfId="0" applyBorder="1"/>
    <xf numFmtId="0" fontId="2" fillId="0" borderId="2" xfId="0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0" fillId="4" borderId="2" xfId="0" applyFill="1" applyBorder="1"/>
    <xf numFmtId="0" fontId="2" fillId="4" borderId="2" xfId="0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4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7" fillId="7" borderId="0" xfId="0" applyFont="1" applyFill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0" fillId="8" borderId="0" xfId="0" applyFill="1"/>
    <xf numFmtId="0" fontId="9" fillId="8" borderId="0" xfId="0" applyFont="1" applyFill="1" applyAlignment="1">
      <alignment horizontal="center"/>
    </xf>
    <xf numFmtId="164" fontId="5" fillId="4" borderId="1" xfId="0" applyNumberFormat="1" applyFont="1" applyFill="1" applyBorder="1" applyAlignment="1">
      <alignment horizontal="center" vertical="center"/>
    </xf>
    <xf numFmtId="0" fontId="0" fillId="0" borderId="1" xfId="0" applyBorder="1"/>
    <xf numFmtId="165" fontId="5" fillId="4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9" fillId="10" borderId="0" xfId="0" applyFont="1" applyFill="1" applyAlignment="1">
      <alignment horizontal="center"/>
    </xf>
    <xf numFmtId="0" fontId="6" fillId="5" borderId="0" xfId="0" applyFont="1" applyFill="1"/>
    <xf numFmtId="0" fontId="0" fillId="0" borderId="0" xfId="0"/>
    <xf numFmtId="0" fontId="6" fillId="5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Project Cost Distribution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'Dashboard Summary'!$B$15</c:f>
              <c:strCache>
                <c:ptCount val="1"/>
                <c:pt idx="0">
                  <c:v>Estimated Amount (₹)</c:v>
                </c:pt>
              </c:strCache>
            </c:strRef>
          </c:tx>
          <c:spPr>
            <a:ln>
              <a:prstDash val="solid"/>
            </a:ln>
          </c:spPr>
          <c:cat>
            <c:strRef>
              <c:f>'Dashboard Summary'!$A$16:$A$19</c:f>
              <c:strCache>
                <c:ptCount val="4"/>
                <c:pt idx="0">
                  <c:v>Direct Labor Cost</c:v>
                </c:pt>
                <c:pt idx="1">
                  <c:v>Direct Materials &amp; Subcontracts</c:v>
                </c:pt>
                <c:pt idx="2">
                  <c:v>Direct Equipment &amp; Cloud Infrastructure</c:v>
                </c:pt>
                <c:pt idx="3">
                  <c:v>Indirect Overheads</c:v>
                </c:pt>
              </c:strCache>
            </c:strRef>
          </c:cat>
          <c:val>
            <c:numRef>
              <c:f>'Dashboard Summary'!$B$16:$B$19</c:f>
              <c:numCache>
                <c:formatCode>\₹#,##0.00</c:formatCode>
                <c:ptCount val="4"/>
                <c:pt idx="0">
                  <c:v>45000</c:v>
                </c:pt>
                <c:pt idx="1">
                  <c:v>132000</c:v>
                </c:pt>
                <c:pt idx="2">
                  <c:v>170190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8-4C3F-B17F-63751F67B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847724</xdr:colOff>
      <xdr:row>11</xdr:row>
      <xdr:rowOff>171449</xdr:rowOff>
    </xdr:from>
    <xdr:ext cx="3857626" cy="170497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workbookViewId="0">
      <selection activeCell="D23" sqref="D23"/>
    </sheetView>
  </sheetViews>
  <sheetFormatPr defaultRowHeight="15" x14ac:dyDescent="0.25"/>
  <cols>
    <col min="1" max="1" width="38" customWidth="1"/>
    <col min="2" max="2" width="24" customWidth="1"/>
    <col min="3" max="3" width="18" customWidth="1"/>
    <col min="4" max="8" width="14" customWidth="1"/>
  </cols>
  <sheetData>
    <row r="1" spans="1:8" x14ac:dyDescent="0.25">
      <c r="A1" s="39" t="s">
        <v>0</v>
      </c>
      <c r="B1" s="40"/>
      <c r="C1" s="40"/>
      <c r="D1" s="40"/>
      <c r="E1" s="40"/>
      <c r="F1" s="40"/>
      <c r="G1" s="40"/>
    </row>
    <row r="2" spans="1:8" x14ac:dyDescent="0.25">
      <c r="A2" s="40"/>
      <c r="B2" s="40"/>
      <c r="C2" s="40"/>
      <c r="D2" s="40"/>
      <c r="E2" s="40"/>
      <c r="F2" s="40"/>
      <c r="G2" s="40"/>
    </row>
    <row r="4" spans="1:8" x14ac:dyDescent="0.25">
      <c r="A4" s="1" t="s">
        <v>1</v>
      </c>
      <c r="B4" s="2" t="s">
        <v>2</v>
      </c>
    </row>
    <row r="5" spans="1:8" x14ac:dyDescent="0.25">
      <c r="A5" s="1" t="s">
        <v>3</v>
      </c>
      <c r="B5" s="2" t="s">
        <v>4</v>
      </c>
    </row>
    <row r="6" spans="1:8" x14ac:dyDescent="0.25">
      <c r="A6" s="1" t="s">
        <v>5</v>
      </c>
      <c r="B6" s="2" t="s">
        <v>6</v>
      </c>
    </row>
    <row r="7" spans="1:8" x14ac:dyDescent="0.25">
      <c r="A7" s="1" t="s">
        <v>7</v>
      </c>
      <c r="B7" s="2" t="s">
        <v>8</v>
      </c>
    </row>
    <row r="9" spans="1:8" x14ac:dyDescent="0.25">
      <c r="A9" s="45" t="s">
        <v>9</v>
      </c>
      <c r="B9" s="43"/>
      <c r="C9" s="45" t="s">
        <v>10</v>
      </c>
      <c r="D9" s="43"/>
      <c r="E9" s="45" t="s">
        <v>11</v>
      </c>
      <c r="F9" s="43"/>
      <c r="G9" s="45" t="s">
        <v>12</v>
      </c>
      <c r="H9" s="43"/>
    </row>
    <row r="10" spans="1:8" x14ac:dyDescent="0.25">
      <c r="A10" s="42">
        <f>'Cost Estimation'!F36</f>
        <v>1872090</v>
      </c>
      <c r="B10" s="43"/>
      <c r="C10" s="42">
        <f>'Cost Estimation'!F41</f>
        <v>0</v>
      </c>
      <c r="D10" s="43"/>
      <c r="E10" s="44">
        <f>'Cost Estimation'!C46</f>
        <v>0</v>
      </c>
      <c r="F10" s="43"/>
      <c r="G10" s="42">
        <f>'Cost Estimation'!F48</f>
        <v>0</v>
      </c>
      <c r="H10" s="43"/>
    </row>
    <row r="11" spans="1:8" x14ac:dyDescent="0.25">
      <c r="A11" s="43"/>
      <c r="B11" s="43"/>
      <c r="C11" s="43"/>
      <c r="D11" s="43"/>
      <c r="E11" s="43"/>
      <c r="F11" s="43"/>
      <c r="G11" s="43"/>
      <c r="H11" s="43"/>
    </row>
    <row r="13" spans="1:8" ht="18" customHeight="1" x14ac:dyDescent="0.25">
      <c r="A13" s="41" t="s">
        <v>13</v>
      </c>
      <c r="B13" s="41"/>
      <c r="C13" s="41"/>
    </row>
    <row r="15" spans="1:8" x14ac:dyDescent="0.25">
      <c r="A15" s="37" t="s">
        <v>14</v>
      </c>
      <c r="B15" s="37" t="s">
        <v>15</v>
      </c>
      <c r="C15" s="37" t="s">
        <v>16</v>
      </c>
    </row>
    <row r="16" spans="1:8" x14ac:dyDescent="0.25">
      <c r="A16" s="5" t="s">
        <v>17</v>
      </c>
      <c r="B16" s="6">
        <f>'Cost Estimation'!F16</f>
        <v>45000</v>
      </c>
      <c r="C16" s="7">
        <f>B16/$B$20</f>
        <v>0.12961202799619806</v>
      </c>
    </row>
    <row r="17" spans="1:3" x14ac:dyDescent="0.25">
      <c r="A17" s="5" t="s">
        <v>18</v>
      </c>
      <c r="B17" s="6">
        <f>'Cost Estimation'!F25</f>
        <v>132000</v>
      </c>
      <c r="C17" s="7">
        <f>B17/$B$20</f>
        <v>0.38019528212218096</v>
      </c>
    </row>
    <row r="18" spans="1:3" x14ac:dyDescent="0.25">
      <c r="A18" s="5" t="s">
        <v>19</v>
      </c>
      <c r="B18" s="6">
        <f>'Cost Estimation'!F35</f>
        <v>170190</v>
      </c>
      <c r="C18" s="7">
        <f>B18/$B$20</f>
        <v>0.49019268988162101</v>
      </c>
    </row>
    <row r="19" spans="1:3" x14ac:dyDescent="0.25">
      <c r="A19" s="5" t="s">
        <v>20</v>
      </c>
      <c r="B19" s="6">
        <f>'Cost Estimation'!F41</f>
        <v>0</v>
      </c>
      <c r="C19" s="7">
        <f>B19/$B$20</f>
        <v>0</v>
      </c>
    </row>
    <row r="20" spans="1:3" x14ac:dyDescent="0.25">
      <c r="A20" s="8" t="s">
        <v>21</v>
      </c>
      <c r="B20" s="9">
        <f>SUM(B16:B19)</f>
        <v>347190</v>
      </c>
      <c r="C20" s="10">
        <f>SUM(C16:C19)</f>
        <v>1</v>
      </c>
    </row>
  </sheetData>
  <mergeCells count="10">
    <mergeCell ref="A13:C13"/>
    <mergeCell ref="A1:G2"/>
    <mergeCell ref="C10:D11"/>
    <mergeCell ref="E10:F11"/>
    <mergeCell ref="G10:H11"/>
    <mergeCell ref="A10:B11"/>
    <mergeCell ref="C9:D9"/>
    <mergeCell ref="A9:B9"/>
    <mergeCell ref="G9:H9"/>
    <mergeCell ref="E9:F9"/>
  </mergeCells>
  <pageMargins left="0.75" right="0.75" top="1" bottom="1" header="0.5" footer="0.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workbookViewId="0">
      <selection activeCell="A33" sqref="A33:F33"/>
    </sheetView>
  </sheetViews>
  <sheetFormatPr defaultRowHeight="15" x14ac:dyDescent="0.25"/>
  <cols>
    <col min="1" max="1" width="14" customWidth="1"/>
    <col min="2" max="2" width="55.5703125" customWidth="1"/>
    <col min="3" max="4" width="14" customWidth="1"/>
    <col min="5" max="5" width="17" customWidth="1"/>
    <col min="6" max="6" width="22" customWidth="1"/>
  </cols>
  <sheetData>
    <row r="1" spans="1:6" ht="21" x14ac:dyDescent="0.25">
      <c r="A1" s="39" t="s">
        <v>22</v>
      </c>
      <c r="B1" s="40"/>
      <c r="C1" s="40"/>
      <c r="D1" s="40"/>
      <c r="E1" s="40"/>
      <c r="F1" s="40"/>
    </row>
    <row r="3" spans="1:6" ht="15.75" x14ac:dyDescent="0.25">
      <c r="A3" s="46" t="s">
        <v>23</v>
      </c>
      <c r="B3" s="46"/>
      <c r="C3" s="46"/>
      <c r="D3" s="46"/>
      <c r="E3" s="46"/>
      <c r="F3" s="46"/>
    </row>
    <row r="5" spans="1:6" x14ac:dyDescent="0.25">
      <c r="A5" s="38" t="s">
        <v>24</v>
      </c>
      <c r="B5" s="38" t="s">
        <v>25</v>
      </c>
      <c r="C5" s="38" t="s">
        <v>26</v>
      </c>
      <c r="D5" s="38" t="s">
        <v>27</v>
      </c>
      <c r="E5" s="38" t="s">
        <v>28</v>
      </c>
      <c r="F5" s="38" t="s">
        <v>29</v>
      </c>
    </row>
    <row r="6" spans="1:6" x14ac:dyDescent="0.25">
      <c r="A6" s="11" t="s">
        <v>30</v>
      </c>
      <c r="B6" s="12" t="s">
        <v>31</v>
      </c>
      <c r="C6" s="11" t="s">
        <v>32</v>
      </c>
      <c r="D6" s="13">
        <v>120</v>
      </c>
      <c r="E6" s="6">
        <v>2500</v>
      </c>
      <c r="F6" s="6">
        <f>D6*E6</f>
        <v>300000</v>
      </c>
    </row>
    <row r="7" spans="1:6" x14ac:dyDescent="0.25">
      <c r="A7" s="14" t="s">
        <v>33</v>
      </c>
      <c r="B7" s="15" t="s">
        <v>34</v>
      </c>
      <c r="C7" s="14" t="s">
        <v>32</v>
      </c>
      <c r="D7" s="16">
        <v>480</v>
      </c>
      <c r="E7" s="17">
        <v>1400</v>
      </c>
      <c r="F7" s="17">
        <f>D7*E7</f>
        <v>672000</v>
      </c>
    </row>
    <row r="8" spans="1:6" x14ac:dyDescent="0.25">
      <c r="A8" s="11" t="s">
        <v>35</v>
      </c>
      <c r="B8" s="12" t="s">
        <v>36</v>
      </c>
      <c r="C8" s="11" t="s">
        <v>32</v>
      </c>
      <c r="D8" s="13">
        <v>100</v>
      </c>
      <c r="E8" s="6">
        <v>1100</v>
      </c>
      <c r="F8" s="6">
        <f>D8*E8</f>
        <v>110000</v>
      </c>
    </row>
    <row r="9" spans="1:6" x14ac:dyDescent="0.25">
      <c r="A9" s="14" t="s">
        <v>37</v>
      </c>
      <c r="B9" s="15" t="s">
        <v>38</v>
      </c>
      <c r="C9" s="14" t="s">
        <v>32</v>
      </c>
      <c r="D9" s="16">
        <v>150</v>
      </c>
      <c r="E9" s="17">
        <v>950</v>
      </c>
      <c r="F9" s="17">
        <f>D9*E9</f>
        <v>142500</v>
      </c>
    </row>
    <row r="10" spans="1:6" x14ac:dyDescent="0.25">
      <c r="A10" s="11" t="s">
        <v>39</v>
      </c>
      <c r="B10" s="12" t="s">
        <v>40</v>
      </c>
      <c r="C10" s="11" t="s">
        <v>32</v>
      </c>
      <c r="D10" s="13">
        <v>60</v>
      </c>
      <c r="E10" s="6">
        <v>1800</v>
      </c>
      <c r="F10" s="6">
        <f>D10*E10</f>
        <v>108000</v>
      </c>
    </row>
    <row r="11" spans="1:6" x14ac:dyDescent="0.25">
      <c r="A11" s="18"/>
      <c r="B11" s="19" t="s">
        <v>41</v>
      </c>
      <c r="C11" s="18"/>
      <c r="D11" s="18"/>
      <c r="E11" s="18"/>
      <c r="F11" s="20">
        <f>SUM(F6:F10)</f>
        <v>1332500</v>
      </c>
    </row>
    <row r="13" spans="1:6" ht="15.75" x14ac:dyDescent="0.25">
      <c r="A13" s="46" t="s">
        <v>42</v>
      </c>
      <c r="B13" s="46"/>
      <c r="C13" s="46"/>
      <c r="D13" s="46"/>
      <c r="E13" s="46"/>
      <c r="F13" s="46"/>
    </row>
    <row r="15" spans="1:6" x14ac:dyDescent="0.25">
      <c r="A15" s="38" t="s">
        <v>24</v>
      </c>
      <c r="B15" s="38" t="s">
        <v>25</v>
      </c>
      <c r="C15" s="38" t="s">
        <v>26</v>
      </c>
      <c r="D15" s="38" t="s">
        <v>27</v>
      </c>
      <c r="E15" s="38" t="s">
        <v>28</v>
      </c>
      <c r="F15" s="38" t="s">
        <v>29</v>
      </c>
    </row>
    <row r="16" spans="1:6" x14ac:dyDescent="0.25">
      <c r="A16" s="14" t="s">
        <v>43</v>
      </c>
      <c r="B16" s="15" t="s">
        <v>44</v>
      </c>
      <c r="C16" s="14" t="s">
        <v>45</v>
      </c>
      <c r="D16" s="16">
        <v>1</v>
      </c>
      <c r="E16" s="17">
        <v>45000</v>
      </c>
      <c r="F16" s="17">
        <f>D16*E16</f>
        <v>45000</v>
      </c>
    </row>
    <row r="17" spans="1:6" x14ac:dyDescent="0.25">
      <c r="A17" s="11" t="s">
        <v>46</v>
      </c>
      <c r="B17" s="12" t="s">
        <v>47</v>
      </c>
      <c r="C17" s="11" t="s">
        <v>48</v>
      </c>
      <c r="D17" s="13">
        <v>6</v>
      </c>
      <c r="E17" s="6">
        <v>12500</v>
      </c>
      <c r="F17" s="6">
        <f>D17*E17</f>
        <v>75000</v>
      </c>
    </row>
    <row r="18" spans="1:6" x14ac:dyDescent="0.25">
      <c r="A18" s="14" t="s">
        <v>49</v>
      </c>
      <c r="B18" s="15" t="s">
        <v>50</v>
      </c>
      <c r="C18" s="14" t="s">
        <v>45</v>
      </c>
      <c r="D18" s="16">
        <v>1</v>
      </c>
      <c r="E18" s="17">
        <v>18000</v>
      </c>
      <c r="F18" s="17">
        <f>D18*E18</f>
        <v>18000</v>
      </c>
    </row>
    <row r="19" spans="1:6" x14ac:dyDescent="0.25">
      <c r="A19" s="11" t="s">
        <v>51</v>
      </c>
      <c r="B19" s="12" t="s">
        <v>52</v>
      </c>
      <c r="C19" s="11" t="s">
        <v>45</v>
      </c>
      <c r="D19" s="13">
        <v>1</v>
      </c>
      <c r="E19" s="6">
        <v>15000</v>
      </c>
      <c r="F19" s="6">
        <f>D19*E19</f>
        <v>15000</v>
      </c>
    </row>
    <row r="20" spans="1:6" x14ac:dyDescent="0.25">
      <c r="A20" s="18"/>
      <c r="B20" s="19" t="s">
        <v>53</v>
      </c>
      <c r="C20" s="18"/>
      <c r="D20" s="18"/>
      <c r="E20" s="18"/>
      <c r="F20" s="20">
        <f>SUM(F16:F19)</f>
        <v>153000</v>
      </c>
    </row>
    <row r="22" spans="1:6" ht="15.75" x14ac:dyDescent="0.25">
      <c r="A22" s="46" t="s">
        <v>54</v>
      </c>
      <c r="B22" s="46"/>
      <c r="C22" s="46"/>
      <c r="D22" s="46"/>
      <c r="E22" s="46"/>
      <c r="F22" s="46"/>
    </row>
    <row r="23" spans="1:6" ht="15.75" x14ac:dyDescent="0.25">
      <c r="A23" s="47"/>
      <c r="B23" s="48"/>
      <c r="C23" s="48"/>
      <c r="D23" s="48"/>
      <c r="E23" s="48"/>
      <c r="F23" s="48"/>
    </row>
    <row r="24" spans="1:6" x14ac:dyDescent="0.25">
      <c r="A24" s="38" t="s">
        <v>24</v>
      </c>
      <c r="B24" s="38" t="s">
        <v>25</v>
      </c>
      <c r="C24" s="38" t="s">
        <v>26</v>
      </c>
      <c r="D24" s="38" t="s">
        <v>27</v>
      </c>
      <c r="E24" s="38" t="s">
        <v>28</v>
      </c>
      <c r="F24" s="38" t="s">
        <v>29</v>
      </c>
    </row>
    <row r="25" spans="1:6" x14ac:dyDescent="0.25">
      <c r="A25" s="14" t="s">
        <v>55</v>
      </c>
      <c r="B25" s="15" t="s">
        <v>56</v>
      </c>
      <c r="C25" s="14" t="s">
        <v>48</v>
      </c>
      <c r="D25" s="16">
        <v>6</v>
      </c>
      <c r="E25" s="17">
        <v>22000</v>
      </c>
      <c r="F25" s="17">
        <f>D25*E25</f>
        <v>132000</v>
      </c>
    </row>
    <row r="26" spans="1:6" x14ac:dyDescent="0.25">
      <c r="A26" s="11" t="s">
        <v>57</v>
      </c>
      <c r="B26" s="12" t="s">
        <v>58</v>
      </c>
      <c r="C26" s="11" t="s">
        <v>59</v>
      </c>
      <c r="D26" s="13">
        <v>2</v>
      </c>
      <c r="E26" s="6">
        <v>35000</v>
      </c>
      <c r="F26" s="6">
        <f>D26*E26</f>
        <v>70000</v>
      </c>
    </row>
    <row r="27" spans="1:6" x14ac:dyDescent="0.25">
      <c r="A27" s="14" t="s">
        <v>60</v>
      </c>
      <c r="B27" s="15" t="s">
        <v>61</v>
      </c>
      <c r="C27" s="14" t="s">
        <v>62</v>
      </c>
      <c r="D27" s="16">
        <v>8</v>
      </c>
      <c r="E27" s="17">
        <v>1800</v>
      </c>
      <c r="F27" s="17">
        <f>D27*E27</f>
        <v>14400</v>
      </c>
    </row>
    <row r="28" spans="1:6" x14ac:dyDescent="0.25">
      <c r="A28" s="18"/>
      <c r="B28" s="19" t="s">
        <v>63</v>
      </c>
      <c r="C28" s="18"/>
      <c r="D28" s="18"/>
      <c r="E28" s="18"/>
      <c r="F28" s="20">
        <f>SUM(F25:F27)</f>
        <v>216400</v>
      </c>
    </row>
    <row r="30" spans="1:6" x14ac:dyDescent="0.25">
      <c r="A30" s="21"/>
      <c r="B30" s="22" t="s">
        <v>64</v>
      </c>
      <c r="C30" s="21"/>
      <c r="D30" s="21"/>
      <c r="E30" s="21"/>
      <c r="F30" s="23">
        <f>F11+F20+F28</f>
        <v>1701900</v>
      </c>
    </row>
    <row r="33" spans="1:6" ht="15.75" x14ac:dyDescent="0.25">
      <c r="A33" s="41" t="s">
        <v>65</v>
      </c>
      <c r="B33" s="41"/>
      <c r="C33" s="41"/>
      <c r="D33" s="41"/>
      <c r="E33" s="41"/>
      <c r="F33" s="41"/>
    </row>
    <row r="34" spans="1:6" ht="15.75" x14ac:dyDescent="0.25">
      <c r="A34" s="4"/>
    </row>
    <row r="35" spans="1:6" x14ac:dyDescent="0.25">
      <c r="B35" s="2" t="s">
        <v>66</v>
      </c>
      <c r="C35" s="24" t="s">
        <v>67</v>
      </c>
      <c r="D35" s="25">
        <v>0.1</v>
      </c>
      <c r="F35" s="26">
        <f>F30*D35</f>
        <v>170190</v>
      </c>
    </row>
    <row r="36" spans="1:6" x14ac:dyDescent="0.25">
      <c r="B36" s="1" t="s">
        <v>68</v>
      </c>
      <c r="F36" s="27">
        <f>F30+F35</f>
        <v>1872090</v>
      </c>
    </row>
    <row r="38" spans="1:6" x14ac:dyDescent="0.25">
      <c r="B38" s="1" t="s">
        <v>69</v>
      </c>
      <c r="C38" s="28">
        <v>0.18</v>
      </c>
      <c r="F38" s="27">
        <f>F36*C38</f>
        <v>336976.2</v>
      </c>
    </row>
    <row r="40" spans="1:6" ht="21" x14ac:dyDescent="0.25">
      <c r="B40" s="29" t="s">
        <v>70</v>
      </c>
      <c r="F40" s="30">
        <f>F36+F38</f>
        <v>2209066.2000000002</v>
      </c>
    </row>
  </sheetData>
  <mergeCells count="6">
    <mergeCell ref="A1:F1"/>
    <mergeCell ref="A13:F13"/>
    <mergeCell ref="A3:F3"/>
    <mergeCell ref="A23:F23"/>
    <mergeCell ref="A33:F33"/>
    <mergeCell ref="A22:F22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zoomScale="70" zoomScaleNormal="70" workbookViewId="0">
      <selection activeCell="A11" sqref="A11:F11"/>
    </sheetView>
  </sheetViews>
  <sheetFormatPr defaultRowHeight="15" x14ac:dyDescent="0.25"/>
  <cols>
    <col min="1" max="1" width="106" customWidth="1"/>
    <col min="2" max="2" width="45" customWidth="1"/>
    <col min="3" max="3" width="14" customWidth="1"/>
    <col min="4" max="4" width="19" customWidth="1"/>
    <col min="5" max="5" width="26" customWidth="1"/>
    <col min="6" max="6" width="22" customWidth="1"/>
  </cols>
  <sheetData>
    <row r="1" spans="1:6" ht="15" customHeight="1" x14ac:dyDescent="0.25">
      <c r="A1" s="50" t="s">
        <v>71</v>
      </c>
      <c r="B1" s="50"/>
      <c r="C1" s="50"/>
      <c r="D1" s="50"/>
      <c r="E1" s="50"/>
      <c r="F1" s="50"/>
    </row>
    <row r="2" spans="1:6" x14ac:dyDescent="0.25">
      <c r="A2" s="50"/>
      <c r="B2" s="50"/>
      <c r="C2" s="50"/>
      <c r="D2" s="50"/>
      <c r="E2" s="50"/>
      <c r="F2" s="50"/>
    </row>
    <row r="4" spans="1:6" ht="15.75" x14ac:dyDescent="0.25">
      <c r="A4" s="49" t="s">
        <v>72</v>
      </c>
      <c r="B4" s="48"/>
      <c r="C4" s="48"/>
      <c r="D4" s="48"/>
      <c r="E4" s="48"/>
      <c r="F4" s="48"/>
    </row>
    <row r="6" spans="1:6" x14ac:dyDescent="0.25">
      <c r="A6" s="1" t="s">
        <v>73</v>
      </c>
      <c r="B6" s="2" t="s">
        <v>74</v>
      </c>
      <c r="D6" s="1" t="s">
        <v>75</v>
      </c>
      <c r="E6" s="2" t="s">
        <v>76</v>
      </c>
    </row>
    <row r="7" spans="1:6" x14ac:dyDescent="0.25">
      <c r="A7" s="1" t="s">
        <v>3</v>
      </c>
      <c r="B7" s="2" t="s">
        <v>77</v>
      </c>
      <c r="D7" s="1" t="s">
        <v>78</v>
      </c>
      <c r="E7" s="2" t="s">
        <v>79</v>
      </c>
    </row>
    <row r="8" spans="1:6" x14ac:dyDescent="0.25">
      <c r="A8" s="1" t="s">
        <v>80</v>
      </c>
      <c r="B8" s="2" t="s">
        <v>81</v>
      </c>
      <c r="D8" s="1" t="s">
        <v>82</v>
      </c>
      <c r="E8" s="2" t="s">
        <v>83</v>
      </c>
    </row>
    <row r="9" spans="1:6" x14ac:dyDescent="0.25">
      <c r="A9" s="1" t="s">
        <v>84</v>
      </c>
      <c r="B9" s="2" t="s">
        <v>85</v>
      </c>
      <c r="D9" s="1" t="s">
        <v>86</v>
      </c>
      <c r="E9" s="2" t="s">
        <v>87</v>
      </c>
    </row>
    <row r="11" spans="1:6" x14ac:dyDescent="0.25">
      <c r="A11" s="38" t="s">
        <v>88</v>
      </c>
      <c r="B11" s="38" t="s">
        <v>89</v>
      </c>
      <c r="C11" s="38" t="s">
        <v>90</v>
      </c>
      <c r="D11" s="38" t="s">
        <v>91</v>
      </c>
      <c r="E11" s="38" t="s">
        <v>92</v>
      </c>
      <c r="F11" s="38" t="s">
        <v>93</v>
      </c>
    </row>
    <row r="12" spans="1:6" x14ac:dyDescent="0.25">
      <c r="A12" s="31" t="s">
        <v>94</v>
      </c>
      <c r="B12" s="32" t="s">
        <v>95</v>
      </c>
      <c r="C12" s="31" t="s">
        <v>96</v>
      </c>
      <c r="D12" s="31" t="s">
        <v>97</v>
      </c>
      <c r="E12" s="31">
        <v>1</v>
      </c>
      <c r="F12" s="6">
        <f>'Cost Estimation'!F16</f>
        <v>45000</v>
      </c>
    </row>
    <row r="13" spans="1:6" x14ac:dyDescent="0.25">
      <c r="A13" s="31" t="s">
        <v>98</v>
      </c>
      <c r="B13" s="32" t="s">
        <v>99</v>
      </c>
      <c r="C13" s="31" t="s">
        <v>100</v>
      </c>
      <c r="D13" s="31" t="s">
        <v>101</v>
      </c>
      <c r="E13" s="31">
        <v>1</v>
      </c>
      <c r="F13" s="6">
        <f>'Cost Estimation'!F25</f>
        <v>132000</v>
      </c>
    </row>
    <row r="14" spans="1:6" x14ac:dyDescent="0.25">
      <c r="A14" s="31" t="s">
        <v>102</v>
      </c>
      <c r="B14" s="32" t="s">
        <v>103</v>
      </c>
      <c r="C14" s="31" t="s">
        <v>104</v>
      </c>
      <c r="D14" s="31" t="s">
        <v>97</v>
      </c>
      <c r="E14" s="31">
        <v>1</v>
      </c>
      <c r="F14" s="6">
        <f>'Cost Estimation'!F35</f>
        <v>170190</v>
      </c>
    </row>
    <row r="15" spans="1:6" x14ac:dyDescent="0.25">
      <c r="A15" s="31" t="s">
        <v>105</v>
      </c>
      <c r="B15" s="32" t="s">
        <v>106</v>
      </c>
      <c r="C15" s="31" t="s">
        <v>96</v>
      </c>
      <c r="D15" s="31" t="s">
        <v>97</v>
      </c>
      <c r="E15" s="31">
        <v>1</v>
      </c>
      <c r="F15" s="6">
        <f>'Cost Estimation'!F41 + 'Cost Estimation'!F46</f>
        <v>0</v>
      </c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E18" s="33" t="s">
        <v>107</v>
      </c>
      <c r="F18" s="27">
        <f>SUM(F12:F17)</f>
        <v>347190</v>
      </c>
    </row>
    <row r="19" spans="1:6" x14ac:dyDescent="0.25">
      <c r="D19" s="33" t="s">
        <v>108</v>
      </c>
      <c r="E19" s="34" t="s">
        <v>109</v>
      </c>
    </row>
    <row r="20" spans="1:6" x14ac:dyDescent="0.25">
      <c r="E20" s="35" t="s">
        <v>110</v>
      </c>
      <c r="F20" s="26">
        <f>IF(E19="IGST (Inter-State)", F18*0.18, 0)</f>
        <v>62494.2</v>
      </c>
    </row>
    <row r="21" spans="1:6" x14ac:dyDescent="0.25">
      <c r="E21" s="35" t="s">
        <v>111</v>
      </c>
      <c r="F21" s="26">
        <f>IF(E19="CGST + SGST (Intra-State)", F18*0.09, 0)</f>
        <v>0</v>
      </c>
    </row>
    <row r="22" spans="1:6" x14ac:dyDescent="0.25">
      <c r="E22" s="35" t="s">
        <v>112</v>
      </c>
      <c r="F22" s="26">
        <f>IF(E19="CGST + SGST (Intra-State)", F18*0.09, 0)</f>
        <v>0</v>
      </c>
    </row>
    <row r="23" spans="1:6" ht="21" x14ac:dyDescent="0.25">
      <c r="E23" s="36" t="s">
        <v>113</v>
      </c>
      <c r="F23" s="30">
        <f>F18+F20+F21+F22</f>
        <v>409684.2</v>
      </c>
    </row>
    <row r="26" spans="1:6" ht="15.75" x14ac:dyDescent="0.25">
      <c r="A26" s="4" t="s">
        <v>114</v>
      </c>
    </row>
    <row r="27" spans="1:6" x14ac:dyDescent="0.25">
      <c r="A27" s="2" t="s">
        <v>115</v>
      </c>
    </row>
    <row r="28" spans="1:6" x14ac:dyDescent="0.25">
      <c r="A28" s="2" t="s">
        <v>116</v>
      </c>
    </row>
    <row r="29" spans="1:6" x14ac:dyDescent="0.25">
      <c r="A29" s="2" t="s">
        <v>117</v>
      </c>
    </row>
    <row r="30" spans="1:6" x14ac:dyDescent="0.25">
      <c r="A30" s="2" t="s">
        <v>118</v>
      </c>
    </row>
  </sheetData>
  <mergeCells count="2">
    <mergeCell ref="A4:F4"/>
    <mergeCell ref="A1:F2"/>
  </mergeCells>
  <dataValidations count="1">
    <dataValidation type="list" sqref="E19" xr:uid="{00000000-0002-0000-0200-000000000000}">
      <formula1>"IGST (Inter-State),CGST + SGST (Intra-State)"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tabSelected="1" workbookViewId="0">
      <selection activeCell="B19" sqref="B19"/>
    </sheetView>
  </sheetViews>
  <sheetFormatPr defaultRowHeight="15" x14ac:dyDescent="0.25"/>
  <cols>
    <col min="1" max="1" width="14" customWidth="1"/>
    <col min="2" max="2" width="35" customWidth="1"/>
    <col min="3" max="3" width="28" customWidth="1"/>
    <col min="4" max="4" width="35" customWidth="1"/>
  </cols>
  <sheetData>
    <row r="1" spans="1:4" ht="21" x14ac:dyDescent="0.25">
      <c r="A1" s="39" t="s">
        <v>119</v>
      </c>
      <c r="B1" s="40"/>
      <c r="C1" s="40"/>
      <c r="D1" s="40"/>
    </row>
    <row r="3" spans="1:4" x14ac:dyDescent="0.25">
      <c r="A3" s="38" t="s">
        <v>120</v>
      </c>
      <c r="B3" s="38" t="s">
        <v>121</v>
      </c>
      <c r="C3" s="38" t="s">
        <v>122</v>
      </c>
      <c r="D3" s="38" t="s">
        <v>123</v>
      </c>
    </row>
    <row r="4" spans="1:4" x14ac:dyDescent="0.25">
      <c r="A4" s="11" t="s">
        <v>124</v>
      </c>
      <c r="B4" s="12" t="s">
        <v>125</v>
      </c>
      <c r="C4" s="6">
        <v>2500</v>
      </c>
      <c r="D4" s="6">
        <f t="shared" ref="D4:D10" si="0">C4*8</f>
        <v>20000</v>
      </c>
    </row>
    <row r="5" spans="1:4" x14ac:dyDescent="0.25">
      <c r="A5" s="11" t="s">
        <v>126</v>
      </c>
      <c r="B5" s="12" t="s">
        <v>127</v>
      </c>
      <c r="C5" s="6">
        <v>1800</v>
      </c>
      <c r="D5" s="6">
        <f t="shared" si="0"/>
        <v>14400</v>
      </c>
    </row>
    <row r="6" spans="1:4" x14ac:dyDescent="0.25">
      <c r="A6" s="11" t="s">
        <v>128</v>
      </c>
      <c r="B6" s="12" t="s">
        <v>129</v>
      </c>
      <c r="C6" s="6">
        <v>1400</v>
      </c>
      <c r="D6" s="6">
        <f t="shared" si="0"/>
        <v>11200</v>
      </c>
    </row>
    <row r="7" spans="1:4" x14ac:dyDescent="0.25">
      <c r="A7" s="11" t="s">
        <v>130</v>
      </c>
      <c r="B7" s="12" t="s">
        <v>131</v>
      </c>
      <c r="C7" s="6">
        <v>1100</v>
      </c>
      <c r="D7" s="6">
        <f t="shared" si="0"/>
        <v>8800</v>
      </c>
    </row>
    <row r="8" spans="1:4" x14ac:dyDescent="0.25">
      <c r="A8" s="11" t="s">
        <v>132</v>
      </c>
      <c r="B8" s="12" t="s">
        <v>133</v>
      </c>
      <c r="C8" s="6">
        <v>950</v>
      </c>
      <c r="D8" s="6">
        <f t="shared" si="0"/>
        <v>7600</v>
      </c>
    </row>
    <row r="9" spans="1:4" x14ac:dyDescent="0.25">
      <c r="A9" s="11" t="s">
        <v>134</v>
      </c>
      <c r="B9" s="12" t="s">
        <v>135</v>
      </c>
      <c r="C9" s="6">
        <v>1800</v>
      </c>
      <c r="D9" s="6">
        <f t="shared" si="0"/>
        <v>14400</v>
      </c>
    </row>
    <row r="10" spans="1:4" x14ac:dyDescent="0.25">
      <c r="A10" s="11" t="s">
        <v>136</v>
      </c>
      <c r="B10" s="12" t="s">
        <v>137</v>
      </c>
      <c r="C10" s="6">
        <v>750</v>
      </c>
      <c r="D10" s="6">
        <f t="shared" si="0"/>
        <v>6000</v>
      </c>
    </row>
  </sheetData>
  <mergeCells count="1">
    <mergeCell ref="A1:D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Dashboard Summary</vt:lpstr>
      <vt:lpstr>Cost Estimation</vt:lpstr>
      <vt:lpstr>Client Quotation</vt:lpstr>
      <vt:lpstr>Rate Card &amp; Master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Aryan Pamwani</cp:lastModifiedBy>
  <dcterms:created xsi:type="dcterms:W3CDTF">2026-09-01T15:27:25Z</dcterms:created>
  <dcterms:modified xsi:type="dcterms:W3CDTF">2026-09-01T16:59:54Z</dcterms:modified>
</cp:coreProperties>
</file>