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09013E5-C895-4831-A2ED-DE8B38CD3E71}" xr6:coauthVersionLast="47" xr6:coauthVersionMax="47" xr10:uidLastSave="{00000000-0000-0000-0000-000000000000}"/>
  <bookViews>
    <workbookView xWindow="-120" yWindow="-120" windowWidth="20640" windowHeight="11760" xr2:uid="{00000000-000D-0000-FFFF-FFFF00000000}"/>
  </bookViews>
  <sheets>
    <sheet name="Executive Dashboard" sheetId="1" r:id="rId1"/>
    <sheet name="Employee Master &amp; Summary" sheetId="2" r:id="rId2"/>
    <sheet name="Monthly Attendance Data" sheetId="3" r:id="rId3"/>
    <sheet name="Financials &amp; Profitabilit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4" l="1"/>
  <c r="B16" i="4"/>
  <c r="D15" i="4"/>
  <c r="D14" i="4"/>
  <c r="D13" i="4"/>
  <c r="D12" i="4"/>
  <c r="D11" i="4"/>
  <c r="D10" i="4"/>
  <c r="D9" i="4"/>
  <c r="D8" i="4"/>
  <c r="D7" i="4"/>
  <c r="D6" i="4"/>
  <c r="D5" i="4"/>
  <c r="D4" i="4"/>
  <c r="K303" i="3"/>
  <c r="J303" i="3"/>
  <c r="I303" i="3"/>
  <c r="D303" i="3"/>
  <c r="C303" i="3"/>
  <c r="K302" i="3"/>
  <c r="I302" i="3"/>
  <c r="J302" i="3" s="1"/>
  <c r="D302" i="3"/>
  <c r="C302" i="3"/>
  <c r="K301" i="3"/>
  <c r="I301" i="3"/>
  <c r="J301" i="3" s="1"/>
  <c r="D301" i="3"/>
  <c r="C301" i="3"/>
  <c r="K300" i="3"/>
  <c r="J300" i="3"/>
  <c r="I300" i="3"/>
  <c r="D300" i="3"/>
  <c r="C300" i="3"/>
  <c r="K299" i="3"/>
  <c r="J299" i="3"/>
  <c r="I299" i="3"/>
  <c r="D299" i="3"/>
  <c r="C299" i="3"/>
  <c r="K298" i="3"/>
  <c r="J298" i="3"/>
  <c r="I298" i="3"/>
  <c r="D298" i="3"/>
  <c r="C298" i="3"/>
  <c r="K297" i="3"/>
  <c r="I297" i="3"/>
  <c r="J297" i="3" s="1"/>
  <c r="D297" i="3"/>
  <c r="C297" i="3"/>
  <c r="K296" i="3"/>
  <c r="I296" i="3"/>
  <c r="J296" i="3" s="1"/>
  <c r="D296" i="3"/>
  <c r="C296" i="3"/>
  <c r="K295" i="3"/>
  <c r="J295" i="3"/>
  <c r="I295" i="3"/>
  <c r="D295" i="3"/>
  <c r="C295" i="3"/>
  <c r="K294" i="3"/>
  <c r="J294" i="3"/>
  <c r="I294" i="3"/>
  <c r="D294" i="3"/>
  <c r="C294" i="3"/>
  <c r="K293" i="3"/>
  <c r="I293" i="3"/>
  <c r="J293" i="3" s="1"/>
  <c r="D293" i="3"/>
  <c r="C293" i="3"/>
  <c r="K292" i="3"/>
  <c r="I292" i="3"/>
  <c r="J292" i="3" s="1"/>
  <c r="D292" i="3"/>
  <c r="C292" i="3"/>
  <c r="K291" i="3"/>
  <c r="J291" i="3"/>
  <c r="I291" i="3"/>
  <c r="D291" i="3"/>
  <c r="C291" i="3"/>
  <c r="K290" i="3"/>
  <c r="J290" i="3"/>
  <c r="I290" i="3"/>
  <c r="D290" i="3"/>
  <c r="C290" i="3"/>
  <c r="K289" i="3"/>
  <c r="I289" i="3"/>
  <c r="J289" i="3" s="1"/>
  <c r="D289" i="3"/>
  <c r="C289" i="3"/>
  <c r="K288" i="3"/>
  <c r="J288" i="3"/>
  <c r="I288" i="3"/>
  <c r="D288" i="3"/>
  <c r="C288" i="3"/>
  <c r="K287" i="3"/>
  <c r="J287" i="3"/>
  <c r="I287" i="3"/>
  <c r="D287" i="3"/>
  <c r="C287" i="3"/>
  <c r="K286" i="3"/>
  <c r="J286" i="3"/>
  <c r="I286" i="3"/>
  <c r="D286" i="3"/>
  <c r="C286" i="3"/>
  <c r="K285" i="3"/>
  <c r="I285" i="3"/>
  <c r="J285" i="3" s="1"/>
  <c r="D285" i="3"/>
  <c r="C285" i="3"/>
  <c r="K284" i="3"/>
  <c r="I284" i="3"/>
  <c r="J284" i="3" s="1"/>
  <c r="D284" i="3"/>
  <c r="C284" i="3"/>
  <c r="K283" i="3"/>
  <c r="J283" i="3"/>
  <c r="I283" i="3"/>
  <c r="D283" i="3"/>
  <c r="C283" i="3"/>
  <c r="K282" i="3"/>
  <c r="J282" i="3"/>
  <c r="I282" i="3"/>
  <c r="D282" i="3"/>
  <c r="C282" i="3"/>
  <c r="K281" i="3"/>
  <c r="I281" i="3"/>
  <c r="J281" i="3" s="1"/>
  <c r="D281" i="3"/>
  <c r="C281" i="3"/>
  <c r="K280" i="3"/>
  <c r="I280" i="3"/>
  <c r="J280" i="3" s="1"/>
  <c r="D280" i="3"/>
  <c r="C280" i="3"/>
  <c r="K279" i="3"/>
  <c r="J279" i="3"/>
  <c r="I279" i="3"/>
  <c r="D279" i="3"/>
  <c r="C279" i="3"/>
  <c r="K278" i="3"/>
  <c r="J278" i="3"/>
  <c r="I278" i="3"/>
  <c r="D278" i="3"/>
  <c r="C278" i="3"/>
  <c r="K277" i="3"/>
  <c r="I277" i="3"/>
  <c r="J277" i="3" s="1"/>
  <c r="D277" i="3"/>
  <c r="C277" i="3"/>
  <c r="K276" i="3"/>
  <c r="I276" i="3"/>
  <c r="J276" i="3" s="1"/>
  <c r="D276" i="3"/>
  <c r="C276" i="3"/>
  <c r="K275" i="3"/>
  <c r="J275" i="3"/>
  <c r="I275" i="3"/>
  <c r="D275" i="3"/>
  <c r="C275" i="3"/>
  <c r="K274" i="3"/>
  <c r="J274" i="3"/>
  <c r="I274" i="3"/>
  <c r="D274" i="3"/>
  <c r="C274" i="3"/>
  <c r="K273" i="3"/>
  <c r="I273" i="3"/>
  <c r="J273" i="3" s="1"/>
  <c r="D273" i="3"/>
  <c r="C273" i="3"/>
  <c r="K272" i="3"/>
  <c r="J272" i="3"/>
  <c r="I272" i="3"/>
  <c r="D272" i="3"/>
  <c r="C272" i="3"/>
  <c r="K271" i="3"/>
  <c r="J271" i="3"/>
  <c r="I271" i="3"/>
  <c r="D271" i="3"/>
  <c r="C271" i="3"/>
  <c r="K270" i="3"/>
  <c r="J270" i="3"/>
  <c r="I270" i="3"/>
  <c r="D270" i="3"/>
  <c r="C270" i="3"/>
  <c r="K269" i="3"/>
  <c r="I269" i="3"/>
  <c r="J269" i="3" s="1"/>
  <c r="D269" i="3"/>
  <c r="C269" i="3"/>
  <c r="K268" i="3"/>
  <c r="I268" i="3"/>
  <c r="J268" i="3" s="1"/>
  <c r="D268" i="3"/>
  <c r="C268" i="3"/>
  <c r="K267" i="3"/>
  <c r="J267" i="3"/>
  <c r="I267" i="3"/>
  <c r="D267" i="3"/>
  <c r="C267" i="3"/>
  <c r="K266" i="3"/>
  <c r="J266" i="3"/>
  <c r="I266" i="3"/>
  <c r="D266" i="3"/>
  <c r="C266" i="3"/>
  <c r="K265" i="3"/>
  <c r="I265" i="3"/>
  <c r="J265" i="3" s="1"/>
  <c r="D265" i="3"/>
  <c r="C265" i="3"/>
  <c r="K264" i="3"/>
  <c r="I264" i="3"/>
  <c r="J264" i="3" s="1"/>
  <c r="D264" i="3"/>
  <c r="C264" i="3"/>
  <c r="K263" i="3"/>
  <c r="J263" i="3"/>
  <c r="I263" i="3"/>
  <c r="D263" i="3"/>
  <c r="C263" i="3"/>
  <c r="K262" i="3"/>
  <c r="J262" i="3"/>
  <c r="I262" i="3"/>
  <c r="D262" i="3"/>
  <c r="C262" i="3"/>
  <c r="K261" i="3"/>
  <c r="I261" i="3"/>
  <c r="J261" i="3" s="1"/>
  <c r="D261" i="3"/>
  <c r="C261" i="3"/>
  <c r="K260" i="3"/>
  <c r="I260" i="3"/>
  <c r="J260" i="3" s="1"/>
  <c r="D260" i="3"/>
  <c r="C260" i="3"/>
  <c r="K259" i="3"/>
  <c r="J259" i="3"/>
  <c r="I259" i="3"/>
  <c r="D259" i="3"/>
  <c r="C259" i="3"/>
  <c r="K258" i="3"/>
  <c r="J258" i="3"/>
  <c r="I258" i="3"/>
  <c r="D258" i="3"/>
  <c r="C258" i="3"/>
  <c r="K257" i="3"/>
  <c r="I257" i="3"/>
  <c r="J257" i="3" s="1"/>
  <c r="D257" i="3"/>
  <c r="C257" i="3"/>
  <c r="K256" i="3"/>
  <c r="J256" i="3"/>
  <c r="I256" i="3"/>
  <c r="D256" i="3"/>
  <c r="C256" i="3"/>
  <c r="K255" i="3"/>
  <c r="J255" i="3"/>
  <c r="I255" i="3"/>
  <c r="D255" i="3"/>
  <c r="C255" i="3"/>
  <c r="K254" i="3"/>
  <c r="J254" i="3"/>
  <c r="I254" i="3"/>
  <c r="D254" i="3"/>
  <c r="C254" i="3"/>
  <c r="K253" i="3"/>
  <c r="I253" i="3"/>
  <c r="J253" i="3" s="1"/>
  <c r="D253" i="3"/>
  <c r="C253" i="3"/>
  <c r="K252" i="3"/>
  <c r="I252" i="3"/>
  <c r="J252" i="3" s="1"/>
  <c r="D252" i="3"/>
  <c r="C252" i="3"/>
  <c r="K251" i="3"/>
  <c r="J251" i="3"/>
  <c r="I251" i="3"/>
  <c r="D251" i="3"/>
  <c r="C251" i="3"/>
  <c r="K250" i="3"/>
  <c r="J250" i="3"/>
  <c r="I250" i="3"/>
  <c r="D250" i="3"/>
  <c r="C250" i="3"/>
  <c r="K249" i="3"/>
  <c r="I249" i="3"/>
  <c r="J249" i="3" s="1"/>
  <c r="D249" i="3"/>
  <c r="C249" i="3"/>
  <c r="K248" i="3"/>
  <c r="I248" i="3"/>
  <c r="J248" i="3" s="1"/>
  <c r="D248" i="3"/>
  <c r="C248" i="3"/>
  <c r="K247" i="3"/>
  <c r="J247" i="3"/>
  <c r="I247" i="3"/>
  <c r="D247" i="3"/>
  <c r="C247" i="3"/>
  <c r="K246" i="3"/>
  <c r="J246" i="3"/>
  <c r="I246" i="3"/>
  <c r="D246" i="3"/>
  <c r="C246" i="3"/>
  <c r="K245" i="3"/>
  <c r="I245" i="3"/>
  <c r="J245" i="3" s="1"/>
  <c r="D245" i="3"/>
  <c r="C245" i="3"/>
  <c r="K244" i="3"/>
  <c r="I244" i="3"/>
  <c r="J244" i="3" s="1"/>
  <c r="D244" i="3"/>
  <c r="C244" i="3"/>
  <c r="K243" i="3"/>
  <c r="J243" i="3"/>
  <c r="I243" i="3"/>
  <c r="D243" i="3"/>
  <c r="C243" i="3"/>
  <c r="K242" i="3"/>
  <c r="J242" i="3"/>
  <c r="I242" i="3"/>
  <c r="D242" i="3"/>
  <c r="C242" i="3"/>
  <c r="K241" i="3"/>
  <c r="I241" i="3"/>
  <c r="J241" i="3" s="1"/>
  <c r="D241" i="3"/>
  <c r="C241" i="3"/>
  <c r="K240" i="3"/>
  <c r="J240" i="3"/>
  <c r="I240" i="3"/>
  <c r="D240" i="3"/>
  <c r="C240" i="3"/>
  <c r="K239" i="3"/>
  <c r="J239" i="3"/>
  <c r="I239" i="3"/>
  <c r="D239" i="3"/>
  <c r="C239" i="3"/>
  <c r="K238" i="3"/>
  <c r="J238" i="3"/>
  <c r="I238" i="3"/>
  <c r="D238" i="3"/>
  <c r="C238" i="3"/>
  <c r="K237" i="3"/>
  <c r="I237" i="3"/>
  <c r="J237" i="3" s="1"/>
  <c r="D237" i="3"/>
  <c r="C237" i="3"/>
  <c r="K236" i="3"/>
  <c r="J236" i="3"/>
  <c r="I236" i="3"/>
  <c r="D236" i="3"/>
  <c r="C236" i="3"/>
  <c r="K235" i="3"/>
  <c r="J235" i="3"/>
  <c r="I235" i="3"/>
  <c r="D235" i="3"/>
  <c r="C235" i="3"/>
  <c r="K234" i="3"/>
  <c r="J234" i="3"/>
  <c r="I234" i="3"/>
  <c r="D234" i="3"/>
  <c r="C234" i="3"/>
  <c r="K233" i="3"/>
  <c r="I233" i="3"/>
  <c r="J233" i="3" s="1"/>
  <c r="D233" i="3"/>
  <c r="C233" i="3"/>
  <c r="K232" i="3"/>
  <c r="I232" i="3"/>
  <c r="J232" i="3" s="1"/>
  <c r="D232" i="3"/>
  <c r="C232" i="3"/>
  <c r="K231" i="3"/>
  <c r="J231" i="3"/>
  <c r="I231" i="3"/>
  <c r="D231" i="3"/>
  <c r="C231" i="3"/>
  <c r="K230" i="3"/>
  <c r="J230" i="3"/>
  <c r="I230" i="3"/>
  <c r="D230" i="3"/>
  <c r="C230" i="3"/>
  <c r="K229" i="3"/>
  <c r="I229" i="3"/>
  <c r="J229" i="3" s="1"/>
  <c r="D229" i="3"/>
  <c r="C229" i="3"/>
  <c r="K228" i="3"/>
  <c r="I228" i="3"/>
  <c r="J228" i="3" s="1"/>
  <c r="D228" i="3"/>
  <c r="C228" i="3"/>
  <c r="K227" i="3"/>
  <c r="J227" i="3"/>
  <c r="I227" i="3"/>
  <c r="D227" i="3"/>
  <c r="C227" i="3"/>
  <c r="K226" i="3"/>
  <c r="J226" i="3"/>
  <c r="I226" i="3"/>
  <c r="D226" i="3"/>
  <c r="C226" i="3"/>
  <c r="K225" i="3"/>
  <c r="I225" i="3"/>
  <c r="J225" i="3" s="1"/>
  <c r="D225" i="3"/>
  <c r="C225" i="3"/>
  <c r="K224" i="3"/>
  <c r="J224" i="3"/>
  <c r="I224" i="3"/>
  <c r="D224" i="3"/>
  <c r="C224" i="3"/>
  <c r="K223" i="3"/>
  <c r="J223" i="3"/>
  <c r="I223" i="3"/>
  <c r="D223" i="3"/>
  <c r="C223" i="3"/>
  <c r="K222" i="3"/>
  <c r="J222" i="3"/>
  <c r="I222" i="3"/>
  <c r="D222" i="3"/>
  <c r="C222" i="3"/>
  <c r="K221" i="3"/>
  <c r="I221" i="3"/>
  <c r="J221" i="3" s="1"/>
  <c r="D221" i="3"/>
  <c r="C221" i="3"/>
  <c r="K220" i="3"/>
  <c r="I220" i="3"/>
  <c r="J220" i="3" s="1"/>
  <c r="D220" i="3"/>
  <c r="C220" i="3"/>
  <c r="K219" i="3"/>
  <c r="J219" i="3"/>
  <c r="I219" i="3"/>
  <c r="D219" i="3"/>
  <c r="C219" i="3"/>
  <c r="K218" i="3"/>
  <c r="J218" i="3"/>
  <c r="I218" i="3"/>
  <c r="D218" i="3"/>
  <c r="C218" i="3"/>
  <c r="K217" i="3"/>
  <c r="I217" i="3"/>
  <c r="J217" i="3" s="1"/>
  <c r="D217" i="3"/>
  <c r="C217" i="3"/>
  <c r="K216" i="3"/>
  <c r="I216" i="3"/>
  <c r="J216" i="3" s="1"/>
  <c r="D216" i="3"/>
  <c r="C216" i="3"/>
  <c r="K215" i="3"/>
  <c r="J215" i="3"/>
  <c r="I215" i="3"/>
  <c r="D215" i="3"/>
  <c r="C215" i="3"/>
  <c r="K214" i="3"/>
  <c r="J214" i="3"/>
  <c r="I214" i="3"/>
  <c r="D214" i="3"/>
  <c r="C214" i="3"/>
  <c r="K213" i="3"/>
  <c r="I213" i="3"/>
  <c r="J213" i="3" s="1"/>
  <c r="D213" i="3"/>
  <c r="C213" i="3"/>
  <c r="K212" i="3"/>
  <c r="I212" i="3"/>
  <c r="J212" i="3" s="1"/>
  <c r="D212" i="3"/>
  <c r="C212" i="3"/>
  <c r="K211" i="3"/>
  <c r="J211" i="3"/>
  <c r="I211" i="3"/>
  <c r="D211" i="3"/>
  <c r="C211" i="3"/>
  <c r="K210" i="3"/>
  <c r="J210" i="3"/>
  <c r="I210" i="3"/>
  <c r="D210" i="3"/>
  <c r="C210" i="3"/>
  <c r="K209" i="3"/>
  <c r="I209" i="3"/>
  <c r="J209" i="3" s="1"/>
  <c r="D209" i="3"/>
  <c r="C209" i="3"/>
  <c r="K208" i="3"/>
  <c r="J208" i="3"/>
  <c r="I208" i="3"/>
  <c r="D208" i="3"/>
  <c r="C208" i="3"/>
  <c r="K207" i="3"/>
  <c r="E12" i="4" s="1"/>
  <c r="F12" i="4" s="1"/>
  <c r="H12" i="4" s="1"/>
  <c r="J207" i="3"/>
  <c r="I207" i="3"/>
  <c r="D207" i="3"/>
  <c r="C207" i="3"/>
  <c r="K206" i="3"/>
  <c r="J206" i="3"/>
  <c r="I206" i="3"/>
  <c r="D206" i="3"/>
  <c r="C206" i="3"/>
  <c r="K205" i="3"/>
  <c r="I205" i="3"/>
  <c r="J205" i="3" s="1"/>
  <c r="D205" i="3"/>
  <c r="C205" i="3"/>
  <c r="K204" i="3"/>
  <c r="I204" i="3"/>
  <c r="J204" i="3" s="1"/>
  <c r="K12" i="4" s="1"/>
  <c r="C12" i="4" s="1"/>
  <c r="D204" i="3"/>
  <c r="C204" i="3"/>
  <c r="K203" i="3"/>
  <c r="J203" i="3"/>
  <c r="I203" i="3"/>
  <c r="D203" i="3"/>
  <c r="C203" i="3"/>
  <c r="K202" i="3"/>
  <c r="J202" i="3"/>
  <c r="I202" i="3"/>
  <c r="D202" i="3"/>
  <c r="C202" i="3"/>
  <c r="K201" i="3"/>
  <c r="I201" i="3"/>
  <c r="J201" i="3" s="1"/>
  <c r="D201" i="3"/>
  <c r="C201" i="3"/>
  <c r="K200" i="3"/>
  <c r="I200" i="3"/>
  <c r="J200" i="3" s="1"/>
  <c r="D200" i="3"/>
  <c r="C200" i="3"/>
  <c r="K199" i="3"/>
  <c r="J199" i="3"/>
  <c r="I199" i="3"/>
  <c r="D199" i="3"/>
  <c r="C199" i="3"/>
  <c r="K198" i="3"/>
  <c r="J198" i="3"/>
  <c r="I198" i="3"/>
  <c r="D198" i="3"/>
  <c r="C198" i="3"/>
  <c r="K197" i="3"/>
  <c r="I197" i="3"/>
  <c r="J197" i="3" s="1"/>
  <c r="D197" i="3"/>
  <c r="C197" i="3"/>
  <c r="K196" i="3"/>
  <c r="I196" i="3"/>
  <c r="J196" i="3" s="1"/>
  <c r="D196" i="3"/>
  <c r="C196" i="3"/>
  <c r="K195" i="3"/>
  <c r="J195" i="3"/>
  <c r="I195" i="3"/>
  <c r="D195" i="3"/>
  <c r="C195" i="3"/>
  <c r="K194" i="3"/>
  <c r="J194" i="3"/>
  <c r="I194" i="3"/>
  <c r="D194" i="3"/>
  <c r="C194" i="3"/>
  <c r="K193" i="3"/>
  <c r="I193" i="3"/>
  <c r="J193" i="3" s="1"/>
  <c r="D193" i="3"/>
  <c r="C193" i="3"/>
  <c r="K192" i="3"/>
  <c r="J192" i="3"/>
  <c r="I192" i="3"/>
  <c r="D192" i="3"/>
  <c r="C192" i="3"/>
  <c r="K191" i="3"/>
  <c r="J191" i="3"/>
  <c r="I191" i="3"/>
  <c r="D191" i="3"/>
  <c r="C191" i="3"/>
  <c r="K190" i="3"/>
  <c r="J190" i="3"/>
  <c r="I190" i="3"/>
  <c r="D190" i="3"/>
  <c r="C190" i="3"/>
  <c r="K189" i="3"/>
  <c r="I189" i="3"/>
  <c r="J189" i="3" s="1"/>
  <c r="D189" i="3"/>
  <c r="C189" i="3"/>
  <c r="K188" i="3"/>
  <c r="I188" i="3"/>
  <c r="J188" i="3" s="1"/>
  <c r="D188" i="3"/>
  <c r="C188" i="3"/>
  <c r="K187" i="3"/>
  <c r="J187" i="3"/>
  <c r="I187" i="3"/>
  <c r="D187" i="3"/>
  <c r="C187" i="3"/>
  <c r="K186" i="3"/>
  <c r="J186" i="3"/>
  <c r="I186" i="3"/>
  <c r="D186" i="3"/>
  <c r="C186" i="3"/>
  <c r="K185" i="3"/>
  <c r="I185" i="3"/>
  <c r="J185" i="3" s="1"/>
  <c r="D185" i="3"/>
  <c r="C185" i="3"/>
  <c r="K184" i="3"/>
  <c r="I184" i="3"/>
  <c r="J184" i="3" s="1"/>
  <c r="D184" i="3"/>
  <c r="C184" i="3"/>
  <c r="K183" i="3"/>
  <c r="J183" i="3"/>
  <c r="I183" i="3"/>
  <c r="D183" i="3"/>
  <c r="C183" i="3"/>
  <c r="K182" i="3"/>
  <c r="J182" i="3"/>
  <c r="I182" i="3"/>
  <c r="D182" i="3"/>
  <c r="C182" i="3"/>
  <c r="K181" i="3"/>
  <c r="I181" i="3"/>
  <c r="J181" i="3" s="1"/>
  <c r="D181" i="3"/>
  <c r="C181" i="3"/>
  <c r="K180" i="3"/>
  <c r="I180" i="3"/>
  <c r="J180" i="3" s="1"/>
  <c r="D180" i="3"/>
  <c r="C180" i="3"/>
  <c r="K179" i="3"/>
  <c r="J179" i="3"/>
  <c r="I179" i="3"/>
  <c r="D179" i="3"/>
  <c r="C179" i="3"/>
  <c r="K178" i="3"/>
  <c r="J178" i="3"/>
  <c r="I178" i="3"/>
  <c r="D178" i="3"/>
  <c r="C178" i="3"/>
  <c r="K177" i="3"/>
  <c r="I177" i="3"/>
  <c r="J177" i="3" s="1"/>
  <c r="D177" i="3"/>
  <c r="C177" i="3"/>
  <c r="K176" i="3"/>
  <c r="J176" i="3"/>
  <c r="I176" i="3"/>
  <c r="D176" i="3"/>
  <c r="C176" i="3"/>
  <c r="K175" i="3"/>
  <c r="J175" i="3"/>
  <c r="I175" i="3"/>
  <c r="D175" i="3"/>
  <c r="C175" i="3"/>
  <c r="K174" i="3"/>
  <c r="J174" i="3"/>
  <c r="I174" i="3"/>
  <c r="D174" i="3"/>
  <c r="C174" i="3"/>
  <c r="K173" i="3"/>
  <c r="I173" i="3"/>
  <c r="J173" i="3" s="1"/>
  <c r="D173" i="3"/>
  <c r="C173" i="3"/>
  <c r="K172" i="3"/>
  <c r="I172" i="3"/>
  <c r="J172" i="3" s="1"/>
  <c r="D172" i="3"/>
  <c r="C172" i="3"/>
  <c r="K171" i="3"/>
  <c r="J171" i="3"/>
  <c r="I171" i="3"/>
  <c r="D171" i="3"/>
  <c r="C171" i="3"/>
  <c r="K170" i="3"/>
  <c r="J170" i="3"/>
  <c r="I170" i="3"/>
  <c r="D170" i="3"/>
  <c r="C170" i="3"/>
  <c r="K169" i="3"/>
  <c r="I169" i="3"/>
  <c r="J169" i="3" s="1"/>
  <c r="D169" i="3"/>
  <c r="C169" i="3"/>
  <c r="K168" i="3"/>
  <c r="I168" i="3"/>
  <c r="J168" i="3" s="1"/>
  <c r="D168" i="3"/>
  <c r="C168" i="3"/>
  <c r="K167" i="3"/>
  <c r="J167" i="3"/>
  <c r="I167" i="3"/>
  <c r="D167" i="3"/>
  <c r="C167" i="3"/>
  <c r="K166" i="3"/>
  <c r="J166" i="3"/>
  <c r="I166" i="3"/>
  <c r="D166" i="3"/>
  <c r="C166" i="3"/>
  <c r="K165" i="3"/>
  <c r="I165" i="3"/>
  <c r="J165" i="3" s="1"/>
  <c r="D165" i="3"/>
  <c r="C165" i="3"/>
  <c r="K164" i="3"/>
  <c r="I164" i="3"/>
  <c r="J164" i="3" s="1"/>
  <c r="D164" i="3"/>
  <c r="C164" i="3"/>
  <c r="K163" i="3"/>
  <c r="J163" i="3"/>
  <c r="I163" i="3"/>
  <c r="D163" i="3"/>
  <c r="C163" i="3"/>
  <c r="K162" i="3"/>
  <c r="J162" i="3"/>
  <c r="I162" i="3"/>
  <c r="D162" i="3"/>
  <c r="C162" i="3"/>
  <c r="K161" i="3"/>
  <c r="I161" i="3"/>
  <c r="J161" i="3" s="1"/>
  <c r="D161" i="3"/>
  <c r="C161" i="3"/>
  <c r="K160" i="3"/>
  <c r="J160" i="3"/>
  <c r="I160" i="3"/>
  <c r="D160" i="3"/>
  <c r="C160" i="3"/>
  <c r="K159" i="3"/>
  <c r="J159" i="3"/>
  <c r="I159" i="3"/>
  <c r="D159" i="3"/>
  <c r="C159" i="3"/>
  <c r="K158" i="3"/>
  <c r="J158" i="3"/>
  <c r="I158" i="3"/>
  <c r="D158" i="3"/>
  <c r="C158" i="3"/>
  <c r="K157" i="3"/>
  <c r="I157" i="3"/>
  <c r="J157" i="3" s="1"/>
  <c r="D157" i="3"/>
  <c r="C157" i="3"/>
  <c r="K156" i="3"/>
  <c r="I156" i="3"/>
  <c r="J156" i="3" s="1"/>
  <c r="D156" i="3"/>
  <c r="C156" i="3"/>
  <c r="K155" i="3"/>
  <c r="J155" i="3"/>
  <c r="I155" i="3"/>
  <c r="D155" i="3"/>
  <c r="C155" i="3"/>
  <c r="K154" i="3"/>
  <c r="J154" i="3"/>
  <c r="I154" i="3"/>
  <c r="D154" i="3"/>
  <c r="C154" i="3"/>
  <c r="K153" i="3"/>
  <c r="I153" i="3"/>
  <c r="J153" i="3" s="1"/>
  <c r="D153" i="3"/>
  <c r="C153" i="3"/>
  <c r="K152" i="3"/>
  <c r="I152" i="3"/>
  <c r="J152" i="3" s="1"/>
  <c r="D152" i="3"/>
  <c r="C152" i="3"/>
  <c r="K151" i="3"/>
  <c r="J151" i="3"/>
  <c r="I151" i="3"/>
  <c r="D151" i="3"/>
  <c r="C151" i="3"/>
  <c r="K150" i="3"/>
  <c r="J150" i="3"/>
  <c r="I150" i="3"/>
  <c r="D150" i="3"/>
  <c r="C150" i="3"/>
  <c r="K149" i="3"/>
  <c r="I149" i="3"/>
  <c r="J149" i="3" s="1"/>
  <c r="D149" i="3"/>
  <c r="C149" i="3"/>
  <c r="K148" i="3"/>
  <c r="I148" i="3"/>
  <c r="J148" i="3" s="1"/>
  <c r="D148" i="3"/>
  <c r="C148" i="3"/>
  <c r="K147" i="3"/>
  <c r="I147" i="3"/>
  <c r="J147" i="3" s="1"/>
  <c r="D147" i="3"/>
  <c r="C147" i="3"/>
  <c r="K146" i="3"/>
  <c r="J146" i="3"/>
  <c r="I146" i="3"/>
  <c r="D146" i="3"/>
  <c r="C146" i="3"/>
  <c r="K145" i="3"/>
  <c r="I145" i="3"/>
  <c r="J145" i="3" s="1"/>
  <c r="D145" i="3"/>
  <c r="C145" i="3"/>
  <c r="K144" i="3"/>
  <c r="J144" i="3"/>
  <c r="I144" i="3"/>
  <c r="D144" i="3"/>
  <c r="C144" i="3"/>
  <c r="K143" i="3"/>
  <c r="I143" i="3"/>
  <c r="J143" i="3" s="1"/>
  <c r="D143" i="3"/>
  <c r="C143" i="3"/>
  <c r="K142" i="3"/>
  <c r="J142" i="3"/>
  <c r="I142" i="3"/>
  <c r="D142" i="3"/>
  <c r="C142" i="3"/>
  <c r="K141" i="3"/>
  <c r="I141" i="3"/>
  <c r="J141" i="3" s="1"/>
  <c r="D141" i="3"/>
  <c r="C141" i="3"/>
  <c r="K140" i="3"/>
  <c r="I140" i="3"/>
  <c r="J140" i="3" s="1"/>
  <c r="D140" i="3"/>
  <c r="C140" i="3"/>
  <c r="K139" i="3"/>
  <c r="J139" i="3"/>
  <c r="I139" i="3"/>
  <c r="D139" i="3"/>
  <c r="C139" i="3"/>
  <c r="K138" i="3"/>
  <c r="J138" i="3"/>
  <c r="I138" i="3"/>
  <c r="D138" i="3"/>
  <c r="C138" i="3"/>
  <c r="K137" i="3"/>
  <c r="I137" i="3"/>
  <c r="J137" i="3" s="1"/>
  <c r="D137" i="3"/>
  <c r="C137" i="3"/>
  <c r="K136" i="3"/>
  <c r="I136" i="3"/>
  <c r="J136" i="3" s="1"/>
  <c r="D136" i="3"/>
  <c r="C136" i="3"/>
  <c r="K135" i="3"/>
  <c r="J135" i="3"/>
  <c r="I135" i="3"/>
  <c r="D135" i="3"/>
  <c r="C135" i="3"/>
  <c r="K134" i="3"/>
  <c r="J134" i="3"/>
  <c r="I134" i="3"/>
  <c r="D134" i="3"/>
  <c r="C134" i="3"/>
  <c r="K133" i="3"/>
  <c r="I133" i="3"/>
  <c r="J133" i="3" s="1"/>
  <c r="D133" i="3"/>
  <c r="C133" i="3"/>
  <c r="K132" i="3"/>
  <c r="I132" i="3"/>
  <c r="J132" i="3" s="1"/>
  <c r="D132" i="3"/>
  <c r="C132" i="3"/>
  <c r="K131" i="3"/>
  <c r="I131" i="3"/>
  <c r="J131" i="3" s="1"/>
  <c r="D131" i="3"/>
  <c r="C131" i="3"/>
  <c r="K130" i="3"/>
  <c r="J130" i="3"/>
  <c r="I130" i="3"/>
  <c r="D130" i="3"/>
  <c r="C130" i="3"/>
  <c r="K129" i="3"/>
  <c r="I129" i="3"/>
  <c r="J129" i="3" s="1"/>
  <c r="K9" i="4" s="1"/>
  <c r="C9" i="4" s="1"/>
  <c r="D129" i="3"/>
  <c r="C129" i="3"/>
  <c r="K128" i="3"/>
  <c r="J128" i="3"/>
  <c r="I128" i="3"/>
  <c r="D128" i="3"/>
  <c r="C128" i="3"/>
  <c r="K127" i="3"/>
  <c r="I127" i="3"/>
  <c r="J127" i="3" s="1"/>
  <c r="D127" i="3"/>
  <c r="C127" i="3"/>
  <c r="K126" i="3"/>
  <c r="J126" i="3"/>
  <c r="I126" i="3"/>
  <c r="D126" i="3"/>
  <c r="C126" i="3"/>
  <c r="K125" i="3"/>
  <c r="I125" i="3"/>
  <c r="J125" i="3" s="1"/>
  <c r="D125" i="3"/>
  <c r="C125" i="3"/>
  <c r="K124" i="3"/>
  <c r="I124" i="3"/>
  <c r="J124" i="3" s="1"/>
  <c r="D124" i="3"/>
  <c r="C124" i="3"/>
  <c r="K123" i="3"/>
  <c r="J123" i="3"/>
  <c r="I123" i="3"/>
  <c r="D123" i="3"/>
  <c r="C123" i="3"/>
  <c r="K122" i="3"/>
  <c r="J122" i="3"/>
  <c r="I122" i="3"/>
  <c r="D122" i="3"/>
  <c r="C122" i="3"/>
  <c r="K121" i="3"/>
  <c r="I121" i="3"/>
  <c r="J121" i="3" s="1"/>
  <c r="D121" i="3"/>
  <c r="C121" i="3"/>
  <c r="K120" i="3"/>
  <c r="I120" i="3"/>
  <c r="J120" i="3" s="1"/>
  <c r="D120" i="3"/>
  <c r="C120" i="3"/>
  <c r="K119" i="3"/>
  <c r="J119" i="3"/>
  <c r="I119" i="3"/>
  <c r="D119" i="3"/>
  <c r="C119" i="3"/>
  <c r="K118" i="3"/>
  <c r="J118" i="3"/>
  <c r="I118" i="3"/>
  <c r="D118" i="3"/>
  <c r="C118" i="3"/>
  <c r="K117" i="3"/>
  <c r="I117" i="3"/>
  <c r="J117" i="3" s="1"/>
  <c r="D117" i="3"/>
  <c r="C117" i="3"/>
  <c r="K116" i="3"/>
  <c r="I116" i="3"/>
  <c r="J116" i="3" s="1"/>
  <c r="D116" i="3"/>
  <c r="C116" i="3"/>
  <c r="K115" i="3"/>
  <c r="I115" i="3"/>
  <c r="J115" i="3" s="1"/>
  <c r="D115" i="3"/>
  <c r="C115" i="3"/>
  <c r="K114" i="3"/>
  <c r="J114" i="3"/>
  <c r="I114" i="3"/>
  <c r="D114" i="3"/>
  <c r="C114" i="3"/>
  <c r="K113" i="3"/>
  <c r="I113" i="3"/>
  <c r="J113" i="3" s="1"/>
  <c r="D113" i="3"/>
  <c r="C113" i="3"/>
  <c r="K112" i="3"/>
  <c r="J112" i="3"/>
  <c r="I112" i="3"/>
  <c r="D112" i="3"/>
  <c r="C112" i="3"/>
  <c r="K111" i="3"/>
  <c r="I111" i="3"/>
  <c r="J111" i="3" s="1"/>
  <c r="D111" i="3"/>
  <c r="C111" i="3"/>
  <c r="K110" i="3"/>
  <c r="J110" i="3"/>
  <c r="I110" i="3"/>
  <c r="D110" i="3"/>
  <c r="C110" i="3"/>
  <c r="K109" i="3"/>
  <c r="I109" i="3"/>
  <c r="J109" i="3" s="1"/>
  <c r="D109" i="3"/>
  <c r="C109" i="3"/>
  <c r="K108" i="3"/>
  <c r="I108" i="3"/>
  <c r="J108" i="3" s="1"/>
  <c r="D108" i="3"/>
  <c r="C108" i="3"/>
  <c r="K107" i="3"/>
  <c r="J107" i="3"/>
  <c r="I107" i="3"/>
  <c r="D107" i="3"/>
  <c r="C107" i="3"/>
  <c r="K106" i="3"/>
  <c r="J106" i="3"/>
  <c r="I106" i="3"/>
  <c r="D106" i="3"/>
  <c r="C106" i="3"/>
  <c r="K105" i="3"/>
  <c r="I105" i="3"/>
  <c r="J105" i="3" s="1"/>
  <c r="D105" i="3"/>
  <c r="C105" i="3"/>
  <c r="K104" i="3"/>
  <c r="I104" i="3"/>
  <c r="J104" i="3" s="1"/>
  <c r="K8" i="4" s="1"/>
  <c r="C8" i="4" s="1"/>
  <c r="D104" i="3"/>
  <c r="C104" i="3"/>
  <c r="K103" i="3"/>
  <c r="J103" i="3"/>
  <c r="I103" i="3"/>
  <c r="D103" i="3"/>
  <c r="C103" i="3"/>
  <c r="K102" i="3"/>
  <c r="J102" i="3"/>
  <c r="I102" i="3"/>
  <c r="D102" i="3"/>
  <c r="C102" i="3"/>
  <c r="K101" i="3"/>
  <c r="I101" i="3"/>
  <c r="J101" i="3" s="1"/>
  <c r="D101" i="3"/>
  <c r="C101" i="3"/>
  <c r="K100" i="3"/>
  <c r="I100" i="3"/>
  <c r="J100" i="3" s="1"/>
  <c r="D100" i="3"/>
  <c r="C100" i="3"/>
  <c r="K99" i="3"/>
  <c r="I99" i="3"/>
  <c r="J99" i="3" s="1"/>
  <c r="D99" i="3"/>
  <c r="C99" i="3"/>
  <c r="K98" i="3"/>
  <c r="J98" i="3"/>
  <c r="I98" i="3"/>
  <c r="D98" i="3"/>
  <c r="C98" i="3"/>
  <c r="K97" i="3"/>
  <c r="I97" i="3"/>
  <c r="J97" i="3" s="1"/>
  <c r="D97" i="3"/>
  <c r="C97" i="3"/>
  <c r="K96" i="3"/>
  <c r="J96" i="3"/>
  <c r="I96" i="3"/>
  <c r="D96" i="3"/>
  <c r="C96" i="3"/>
  <c r="K95" i="3"/>
  <c r="I95" i="3"/>
  <c r="J95" i="3" s="1"/>
  <c r="D95" i="3"/>
  <c r="C95" i="3"/>
  <c r="K94" i="3"/>
  <c r="J94" i="3"/>
  <c r="I94" i="3"/>
  <c r="D94" i="3"/>
  <c r="C94" i="3"/>
  <c r="K93" i="3"/>
  <c r="I93" i="3"/>
  <c r="J93" i="3" s="1"/>
  <c r="D93" i="3"/>
  <c r="C93" i="3"/>
  <c r="K92" i="3"/>
  <c r="I92" i="3"/>
  <c r="J92" i="3" s="1"/>
  <c r="D92" i="3"/>
  <c r="C92" i="3"/>
  <c r="K91" i="3"/>
  <c r="J91" i="3"/>
  <c r="I91" i="3"/>
  <c r="D91" i="3"/>
  <c r="C91" i="3"/>
  <c r="K90" i="3"/>
  <c r="J90" i="3"/>
  <c r="I90" i="3"/>
  <c r="D90" i="3"/>
  <c r="C90" i="3"/>
  <c r="K89" i="3"/>
  <c r="I89" i="3"/>
  <c r="J89" i="3" s="1"/>
  <c r="D89" i="3"/>
  <c r="C89" i="3"/>
  <c r="K88" i="3"/>
  <c r="I88" i="3"/>
  <c r="J88" i="3" s="1"/>
  <c r="D88" i="3"/>
  <c r="C88" i="3"/>
  <c r="K87" i="3"/>
  <c r="J87" i="3"/>
  <c r="I87" i="3"/>
  <c r="D87" i="3"/>
  <c r="C87" i="3"/>
  <c r="K86" i="3"/>
  <c r="J86" i="3"/>
  <c r="I86" i="3"/>
  <c r="D86" i="3"/>
  <c r="C86" i="3"/>
  <c r="K85" i="3"/>
  <c r="I85" i="3"/>
  <c r="J85" i="3" s="1"/>
  <c r="D85" i="3"/>
  <c r="C85" i="3"/>
  <c r="K84" i="3"/>
  <c r="I84" i="3"/>
  <c r="J84" i="3" s="1"/>
  <c r="D84" i="3"/>
  <c r="C84" i="3"/>
  <c r="K83" i="3"/>
  <c r="I83" i="3"/>
  <c r="J83" i="3" s="1"/>
  <c r="D83" i="3"/>
  <c r="C83" i="3"/>
  <c r="K82" i="3"/>
  <c r="J82" i="3"/>
  <c r="I82" i="3"/>
  <c r="D82" i="3"/>
  <c r="C82" i="3"/>
  <c r="K81" i="3"/>
  <c r="I81" i="3"/>
  <c r="J81" i="3" s="1"/>
  <c r="D81" i="3"/>
  <c r="C81" i="3"/>
  <c r="K80" i="3"/>
  <c r="J80" i="3"/>
  <c r="I80" i="3"/>
  <c r="D80" i="3"/>
  <c r="C80" i="3"/>
  <c r="K79" i="3"/>
  <c r="I79" i="3"/>
  <c r="J79" i="3" s="1"/>
  <c r="D79" i="3"/>
  <c r="C79" i="3"/>
  <c r="K78" i="3"/>
  <c r="J78" i="3"/>
  <c r="I78" i="3"/>
  <c r="D78" i="3"/>
  <c r="C78" i="3"/>
  <c r="K77" i="3"/>
  <c r="I77" i="3"/>
  <c r="J77" i="3" s="1"/>
  <c r="D77" i="3"/>
  <c r="C77" i="3"/>
  <c r="K76" i="3"/>
  <c r="I76" i="3"/>
  <c r="J76" i="3" s="1"/>
  <c r="D76" i="3"/>
  <c r="C76" i="3"/>
  <c r="K75" i="3"/>
  <c r="J75" i="3"/>
  <c r="I75" i="3"/>
  <c r="D75" i="3"/>
  <c r="C75" i="3"/>
  <c r="K74" i="3"/>
  <c r="J74" i="3"/>
  <c r="I74" i="3"/>
  <c r="D74" i="3"/>
  <c r="C74" i="3"/>
  <c r="K73" i="3"/>
  <c r="I73" i="3"/>
  <c r="J73" i="3" s="1"/>
  <c r="D73" i="3"/>
  <c r="C73" i="3"/>
  <c r="K72" i="3"/>
  <c r="I72" i="3"/>
  <c r="J72" i="3" s="1"/>
  <c r="D72" i="3"/>
  <c r="C72" i="3"/>
  <c r="K71" i="3"/>
  <c r="J71" i="3"/>
  <c r="I71" i="3"/>
  <c r="D71" i="3"/>
  <c r="C71" i="3"/>
  <c r="K70" i="3"/>
  <c r="J70" i="3"/>
  <c r="I70" i="3"/>
  <c r="D70" i="3"/>
  <c r="C70" i="3"/>
  <c r="K69" i="3"/>
  <c r="I69" i="3"/>
  <c r="J69" i="3" s="1"/>
  <c r="D69" i="3"/>
  <c r="C69" i="3"/>
  <c r="K68" i="3"/>
  <c r="I68" i="3"/>
  <c r="J68" i="3" s="1"/>
  <c r="D68" i="3"/>
  <c r="C68" i="3"/>
  <c r="K67" i="3"/>
  <c r="I67" i="3"/>
  <c r="J67" i="3" s="1"/>
  <c r="D67" i="3"/>
  <c r="C67" i="3"/>
  <c r="K66" i="3"/>
  <c r="I66" i="3"/>
  <c r="J66" i="3" s="1"/>
  <c r="D66" i="3"/>
  <c r="C66" i="3"/>
  <c r="K65" i="3"/>
  <c r="J65" i="3"/>
  <c r="I65" i="3"/>
  <c r="D65" i="3"/>
  <c r="C65" i="3"/>
  <c r="K64" i="3"/>
  <c r="I64" i="3"/>
  <c r="J64" i="3" s="1"/>
  <c r="D64" i="3"/>
  <c r="C64" i="3"/>
  <c r="K63" i="3"/>
  <c r="I63" i="3"/>
  <c r="J63" i="3" s="1"/>
  <c r="D63" i="3"/>
  <c r="C63" i="3"/>
  <c r="K62" i="3"/>
  <c r="J62" i="3"/>
  <c r="I62" i="3"/>
  <c r="D62" i="3"/>
  <c r="C62" i="3"/>
  <c r="K61" i="3"/>
  <c r="J61" i="3"/>
  <c r="I61" i="3"/>
  <c r="D61" i="3"/>
  <c r="C61" i="3"/>
  <c r="K60" i="3"/>
  <c r="I60" i="3"/>
  <c r="J60" i="3" s="1"/>
  <c r="D60" i="3"/>
  <c r="C60" i="3"/>
  <c r="K59" i="3"/>
  <c r="I59" i="3"/>
  <c r="J59" i="3" s="1"/>
  <c r="D59" i="3"/>
  <c r="C59" i="3"/>
  <c r="K58" i="3"/>
  <c r="I58" i="3"/>
  <c r="J58" i="3" s="1"/>
  <c r="D58" i="3"/>
  <c r="C58" i="3"/>
  <c r="K57" i="3"/>
  <c r="J57" i="3"/>
  <c r="I57" i="3"/>
  <c r="D57" i="3"/>
  <c r="C57" i="3"/>
  <c r="K56" i="3"/>
  <c r="I56" i="3"/>
  <c r="J56" i="3" s="1"/>
  <c r="D56" i="3"/>
  <c r="C56" i="3"/>
  <c r="K55" i="3"/>
  <c r="I55" i="3"/>
  <c r="J55" i="3" s="1"/>
  <c r="D55" i="3"/>
  <c r="C55" i="3"/>
  <c r="K54" i="3"/>
  <c r="J54" i="3"/>
  <c r="I54" i="3"/>
  <c r="D54" i="3"/>
  <c r="C54" i="3"/>
  <c r="K53" i="3"/>
  <c r="J53" i="3"/>
  <c r="I53" i="3"/>
  <c r="D53" i="3"/>
  <c r="C53" i="3"/>
  <c r="K52" i="3"/>
  <c r="I52" i="3"/>
  <c r="J52" i="3" s="1"/>
  <c r="D52" i="3"/>
  <c r="C52" i="3"/>
  <c r="K51" i="3"/>
  <c r="I51" i="3"/>
  <c r="J51" i="3" s="1"/>
  <c r="D51" i="3"/>
  <c r="C51" i="3"/>
  <c r="K50" i="3"/>
  <c r="I50" i="3"/>
  <c r="J50" i="3" s="1"/>
  <c r="D50" i="3"/>
  <c r="C50" i="3"/>
  <c r="K49" i="3"/>
  <c r="J49" i="3"/>
  <c r="I49" i="3"/>
  <c r="D49" i="3"/>
  <c r="C49" i="3"/>
  <c r="K48" i="3"/>
  <c r="I48" i="3"/>
  <c r="J48" i="3" s="1"/>
  <c r="D48" i="3"/>
  <c r="C48" i="3"/>
  <c r="K47" i="3"/>
  <c r="I47" i="3"/>
  <c r="J47" i="3" s="1"/>
  <c r="D47" i="3"/>
  <c r="C47" i="3"/>
  <c r="K46" i="3"/>
  <c r="J46" i="3"/>
  <c r="I46" i="3"/>
  <c r="D46" i="3"/>
  <c r="C46" i="3"/>
  <c r="K45" i="3"/>
  <c r="J45" i="3"/>
  <c r="I45" i="3"/>
  <c r="D45" i="3"/>
  <c r="C45" i="3"/>
  <c r="K44" i="3"/>
  <c r="I44" i="3"/>
  <c r="J44" i="3" s="1"/>
  <c r="D44" i="3"/>
  <c r="C44" i="3"/>
  <c r="K43" i="3"/>
  <c r="I43" i="3"/>
  <c r="J43" i="3" s="1"/>
  <c r="D43" i="3"/>
  <c r="C43" i="3"/>
  <c r="K42" i="3"/>
  <c r="I42" i="3"/>
  <c r="J42" i="3" s="1"/>
  <c r="D42" i="3"/>
  <c r="C42" i="3"/>
  <c r="K41" i="3"/>
  <c r="J41" i="3"/>
  <c r="I41" i="3"/>
  <c r="D41" i="3"/>
  <c r="C41" i="3"/>
  <c r="K40" i="3"/>
  <c r="I40" i="3"/>
  <c r="J40" i="3" s="1"/>
  <c r="D40" i="3"/>
  <c r="C40" i="3"/>
  <c r="K39" i="3"/>
  <c r="I39" i="3"/>
  <c r="J39" i="3" s="1"/>
  <c r="D39" i="3"/>
  <c r="C39" i="3"/>
  <c r="K38" i="3"/>
  <c r="J38" i="3"/>
  <c r="I38" i="3"/>
  <c r="D38" i="3"/>
  <c r="C38" i="3"/>
  <c r="K37" i="3"/>
  <c r="J37" i="3"/>
  <c r="I37" i="3"/>
  <c r="D37" i="3"/>
  <c r="C37" i="3"/>
  <c r="K36" i="3"/>
  <c r="I36" i="3"/>
  <c r="J36" i="3" s="1"/>
  <c r="D36" i="3"/>
  <c r="C36" i="3"/>
  <c r="K35" i="3"/>
  <c r="I35" i="3"/>
  <c r="J35" i="3" s="1"/>
  <c r="D35" i="3"/>
  <c r="C35" i="3"/>
  <c r="K34" i="3"/>
  <c r="I34" i="3"/>
  <c r="J34" i="3" s="1"/>
  <c r="D34" i="3"/>
  <c r="C34" i="3"/>
  <c r="K33" i="3"/>
  <c r="J33" i="3"/>
  <c r="I33" i="3"/>
  <c r="D33" i="3"/>
  <c r="C33" i="3"/>
  <c r="K32" i="3"/>
  <c r="I32" i="3"/>
  <c r="J32" i="3" s="1"/>
  <c r="D32" i="3"/>
  <c r="C32" i="3"/>
  <c r="K31" i="3"/>
  <c r="I31" i="3"/>
  <c r="J31" i="3" s="1"/>
  <c r="D31" i="3"/>
  <c r="C31" i="3"/>
  <c r="K30" i="3"/>
  <c r="J30" i="3"/>
  <c r="I30" i="3"/>
  <c r="D30" i="3"/>
  <c r="C30" i="3"/>
  <c r="K29" i="3"/>
  <c r="E5" i="4" s="1"/>
  <c r="F5" i="4" s="1"/>
  <c r="H5" i="4" s="1"/>
  <c r="J29" i="3"/>
  <c r="I29" i="3"/>
  <c r="D29" i="3"/>
  <c r="C29" i="3"/>
  <c r="K28" i="3"/>
  <c r="I28" i="3"/>
  <c r="J28" i="3" s="1"/>
  <c r="D28" i="3"/>
  <c r="C28" i="3"/>
  <c r="K27" i="3"/>
  <c r="I27" i="3"/>
  <c r="J27" i="3" s="1"/>
  <c r="D27" i="3"/>
  <c r="C27" i="3"/>
  <c r="K26" i="3"/>
  <c r="I26" i="3"/>
  <c r="J26" i="3" s="1"/>
  <c r="D26" i="3"/>
  <c r="C26" i="3"/>
  <c r="K25" i="3"/>
  <c r="J25" i="3"/>
  <c r="I25" i="3"/>
  <c r="D25" i="3"/>
  <c r="C25" i="3"/>
  <c r="K24" i="3"/>
  <c r="I24" i="3"/>
  <c r="J24" i="3" s="1"/>
  <c r="D24" i="3"/>
  <c r="C24" i="3"/>
  <c r="K23" i="3"/>
  <c r="I23" i="3"/>
  <c r="J23" i="3" s="1"/>
  <c r="D23" i="3"/>
  <c r="C23" i="3"/>
  <c r="K22" i="3"/>
  <c r="J22" i="3"/>
  <c r="I22" i="3"/>
  <c r="D22" i="3"/>
  <c r="C22" i="3"/>
  <c r="K21" i="3"/>
  <c r="J21" i="3"/>
  <c r="I21" i="3"/>
  <c r="D21" i="3"/>
  <c r="C21" i="3"/>
  <c r="K20" i="3"/>
  <c r="I20" i="3"/>
  <c r="J20" i="3" s="1"/>
  <c r="D20" i="3"/>
  <c r="C20" i="3"/>
  <c r="K19" i="3"/>
  <c r="I19" i="3"/>
  <c r="J19" i="3" s="1"/>
  <c r="D19" i="3"/>
  <c r="C19" i="3"/>
  <c r="K18" i="3"/>
  <c r="I18" i="3"/>
  <c r="J18" i="3" s="1"/>
  <c r="D18" i="3"/>
  <c r="C18" i="3"/>
  <c r="K17" i="3"/>
  <c r="J17" i="3"/>
  <c r="I17" i="3"/>
  <c r="D17" i="3"/>
  <c r="C17" i="3"/>
  <c r="K16" i="3"/>
  <c r="I16" i="3"/>
  <c r="J16" i="3" s="1"/>
  <c r="D16" i="3"/>
  <c r="C16" i="3"/>
  <c r="K15" i="3"/>
  <c r="I15" i="3"/>
  <c r="J15" i="3" s="1"/>
  <c r="D15" i="3"/>
  <c r="C15" i="3"/>
  <c r="K14" i="3"/>
  <c r="J14" i="3"/>
  <c r="I14" i="3"/>
  <c r="D14" i="3"/>
  <c r="C14" i="3"/>
  <c r="K13" i="3"/>
  <c r="J13" i="3"/>
  <c r="I13" i="3"/>
  <c r="D13" i="3"/>
  <c r="C13" i="3"/>
  <c r="K12" i="3"/>
  <c r="I12" i="3"/>
  <c r="J12" i="3" s="1"/>
  <c r="D12" i="3"/>
  <c r="C12" i="3"/>
  <c r="K11" i="3"/>
  <c r="I11" i="3"/>
  <c r="J11" i="3" s="1"/>
  <c r="D11" i="3"/>
  <c r="C11" i="3"/>
  <c r="K10" i="3"/>
  <c r="I10" i="3"/>
  <c r="J10" i="3" s="1"/>
  <c r="D10" i="3"/>
  <c r="C10" i="3"/>
  <c r="K9" i="3"/>
  <c r="J9" i="3"/>
  <c r="I9" i="3"/>
  <c r="D9" i="3"/>
  <c r="C9" i="3"/>
  <c r="K8" i="3"/>
  <c r="I8" i="3"/>
  <c r="J8" i="3" s="1"/>
  <c r="D8" i="3"/>
  <c r="C8" i="3"/>
  <c r="K7" i="3"/>
  <c r="I7" i="3"/>
  <c r="J7" i="3" s="1"/>
  <c r="D7" i="3"/>
  <c r="C7" i="3"/>
  <c r="K6" i="3"/>
  <c r="J6" i="3"/>
  <c r="I6" i="3"/>
  <c r="D6" i="3"/>
  <c r="C6" i="3"/>
  <c r="K5" i="3"/>
  <c r="J5" i="3"/>
  <c r="I5" i="3"/>
  <c r="D5" i="3"/>
  <c r="C5" i="3"/>
  <c r="K4" i="3"/>
  <c r="I4" i="3"/>
  <c r="J4" i="3" s="1"/>
  <c r="D4" i="3"/>
  <c r="C4" i="3"/>
  <c r="J9" i="2"/>
  <c r="H9" i="2"/>
  <c r="J8" i="2"/>
  <c r="H8" i="2"/>
  <c r="J7" i="2"/>
  <c r="H7" i="2"/>
  <c r="J6" i="2"/>
  <c r="H6" i="2"/>
  <c r="J5" i="2"/>
  <c r="H5" i="2"/>
  <c r="E14" i="4" l="1"/>
  <c r="F14" i="4" s="1"/>
  <c r="H14" i="4" s="1"/>
  <c r="D16" i="4"/>
  <c r="E4" i="4"/>
  <c r="E7" i="4"/>
  <c r="F7" i="4" s="1"/>
  <c r="H7" i="4" s="1"/>
  <c r="E8" i="4"/>
  <c r="F8" i="4" s="1"/>
  <c r="H8" i="4" s="1"/>
  <c r="I8" i="4" s="1"/>
  <c r="J8" i="4" s="1"/>
  <c r="I12" i="4"/>
  <c r="J12" i="4" s="1"/>
  <c r="E11" i="4"/>
  <c r="F11" i="4" s="1"/>
  <c r="H11" i="4" s="1"/>
  <c r="I5" i="2"/>
  <c r="I7" i="2"/>
  <c r="K5" i="4"/>
  <c r="C5" i="4" s="1"/>
  <c r="I5" i="4" s="1"/>
  <c r="J5" i="4" s="1"/>
  <c r="K4" i="4"/>
  <c r="F4" i="4"/>
  <c r="I9" i="4"/>
  <c r="J9" i="4" s="1"/>
  <c r="K7" i="4"/>
  <c r="C7" i="4" s="1"/>
  <c r="E6" i="4"/>
  <c r="F6" i="4" s="1"/>
  <c r="H6" i="4" s="1"/>
  <c r="E9" i="4"/>
  <c r="F9" i="4" s="1"/>
  <c r="H9" i="4" s="1"/>
  <c r="E10" i="4"/>
  <c r="F10" i="4" s="1"/>
  <c r="H10" i="4" s="1"/>
  <c r="E13" i="4"/>
  <c r="F13" i="4" s="1"/>
  <c r="H13" i="4" s="1"/>
  <c r="K10" i="4"/>
  <c r="C10" i="4" s="1"/>
  <c r="I6" i="2"/>
  <c r="I9" i="2"/>
  <c r="K11" i="4"/>
  <c r="C11" i="4" s="1"/>
  <c r="K13" i="4"/>
  <c r="C13" i="4" s="1"/>
  <c r="K15" i="4"/>
  <c r="C15" i="4" s="1"/>
  <c r="K6" i="4"/>
  <c r="C6" i="4" s="1"/>
  <c r="I6" i="4" s="1"/>
  <c r="J6" i="4" s="1"/>
  <c r="I8" i="2"/>
  <c r="K14" i="4"/>
  <c r="C14" i="4" s="1"/>
  <c r="E15" i="4"/>
  <c r="F15" i="4" s="1"/>
  <c r="H15" i="4" s="1"/>
  <c r="I14" i="4" l="1"/>
  <c r="J14" i="4" s="1"/>
  <c r="I11" i="4"/>
  <c r="J11" i="4" s="1"/>
  <c r="I7" i="4"/>
  <c r="J7" i="4" s="1"/>
  <c r="I13" i="4"/>
  <c r="J13" i="4" s="1"/>
  <c r="K16" i="4"/>
  <c r="H5" i="1" s="1"/>
  <c r="C4" i="4"/>
  <c r="I15" i="4"/>
  <c r="J15" i="4" s="1"/>
  <c r="F16" i="4"/>
  <c r="H4" i="4"/>
  <c r="H16" i="4" s="1"/>
  <c r="I10" i="4"/>
  <c r="J10" i="4" s="1"/>
  <c r="E16" i="4"/>
  <c r="C16" i="4" l="1"/>
  <c r="B5" i="1" s="1"/>
  <c r="I4" i="4"/>
  <c r="I16" i="4" l="1"/>
  <c r="J4" i="4"/>
  <c r="J16" i="4" l="1"/>
  <c r="K5" i="1" s="1"/>
  <c r="E5" i="1"/>
</calcChain>
</file>

<file path=xl/sharedStrings.xml><?xml version="1.0" encoding="utf-8"?>
<sst xmlns="http://schemas.openxmlformats.org/spreadsheetml/2006/main" count="758" uniqueCount="108">
  <si>
    <t>ORGANIZATIONAL ATTENDANCE VS. PROFITABILITY DASHBOARD</t>
  </si>
  <si>
    <t>TOTAL BILLED REVENUE</t>
  </si>
  <si>
    <t>TOTAL OPERATING PROFIT</t>
  </si>
  <si>
    <t>AVG ATTENDANCE RATE</t>
  </si>
  <si>
    <t>NET PROFIT MARGIN</t>
  </si>
  <si>
    <t>Employee Master &amp; Base Data</t>
  </si>
  <si>
    <t>Employee ID</t>
  </si>
  <si>
    <t>Employee Name</t>
  </si>
  <si>
    <t>Department</t>
  </si>
  <si>
    <t>Location</t>
  </si>
  <si>
    <t>Monthly CTC (INR)</t>
  </si>
  <si>
    <t>Department Summary</t>
  </si>
  <si>
    <t>EMP-IN-1001</t>
  </si>
  <si>
    <t>Aarav Sharma</t>
  </si>
  <si>
    <t>DevOps &amp; Cloud</t>
  </si>
  <si>
    <t>Hyderabad</t>
  </si>
  <si>
    <t>Headcount</t>
  </si>
  <si>
    <t>Avg Attendance %</t>
  </si>
  <si>
    <t>Total Salary Expense (₹)</t>
  </si>
  <si>
    <t>EMP-IN-1002</t>
  </si>
  <si>
    <t>Vivaan Patel</t>
  </si>
  <si>
    <t>Digital Marketing</t>
  </si>
  <si>
    <t>Pune</t>
  </si>
  <si>
    <t>Software Development</t>
  </si>
  <si>
    <t>EMP-IN-1003</t>
  </si>
  <si>
    <t>Aditya Verma</t>
  </si>
  <si>
    <t>Content &amp; Education</t>
  </si>
  <si>
    <t>NCR</t>
  </si>
  <si>
    <t>EMP-IN-1004</t>
  </si>
  <si>
    <t>Vihaan Gupta</t>
  </si>
  <si>
    <t>Client Support</t>
  </si>
  <si>
    <t>Indore</t>
  </si>
  <si>
    <t>EMP-IN-1005</t>
  </si>
  <si>
    <t>Arjun Nair</t>
  </si>
  <si>
    <t>Bengaluru</t>
  </si>
  <si>
    <t>EMP-IN-1006</t>
  </si>
  <si>
    <t>Sai Kumar</t>
  </si>
  <si>
    <t>EMP-IN-1007</t>
  </si>
  <si>
    <t>Reyansh Joshi</t>
  </si>
  <si>
    <t>EMP-IN-1008</t>
  </si>
  <si>
    <t>Ayaan Reddy</t>
  </si>
  <si>
    <t>EMP-IN-1009</t>
  </si>
  <si>
    <t>Krishna Rao</t>
  </si>
  <si>
    <t>EMP-IN-1010</t>
  </si>
  <si>
    <t>Ishaan Bhatia</t>
  </si>
  <si>
    <t>EMP-IN-1011</t>
  </si>
  <si>
    <t>Ananya Iyer</t>
  </si>
  <si>
    <t>EMP-IN-1012</t>
  </si>
  <si>
    <t>Diya Mehta</t>
  </si>
  <si>
    <t>EMP-IN-1013</t>
  </si>
  <si>
    <t>Sanya Kapoor</t>
  </si>
  <si>
    <t>EMP-IN-1014</t>
  </si>
  <si>
    <t>Aadhya Singh</t>
  </si>
  <si>
    <t>EMP-IN-1015</t>
  </si>
  <si>
    <t>Pari Saxena</t>
  </si>
  <si>
    <t>EMP-IN-1016</t>
  </si>
  <si>
    <t>Kavya Kulkarni</t>
  </si>
  <si>
    <t>EMP-IN-1017</t>
  </si>
  <si>
    <t>Anika Choudhury</t>
  </si>
  <si>
    <t>EMP-IN-1018</t>
  </si>
  <si>
    <t>Riya Sen</t>
  </si>
  <si>
    <t>EMP-IN-1019</t>
  </si>
  <si>
    <t>Sneha Agarwal</t>
  </si>
  <si>
    <t>EMP-IN-1020</t>
  </si>
  <si>
    <t>Tanvi Deshmukh</t>
  </si>
  <si>
    <t>EMP-IN-1021</t>
  </si>
  <si>
    <t>Rohan Das</t>
  </si>
  <si>
    <t>EMP-IN-1022</t>
  </si>
  <si>
    <t>Vikram Malhotra</t>
  </si>
  <si>
    <t>EMP-IN-1023</t>
  </si>
  <si>
    <t>Kunal Shah</t>
  </si>
  <si>
    <t>EMP-IN-1024</t>
  </si>
  <si>
    <t>Siddharth Jain</t>
  </si>
  <si>
    <t>EMP-IN-1025</t>
  </si>
  <si>
    <t>Amitabh Mishra</t>
  </si>
  <si>
    <t>Monthly Attendance Log (FY 2025-26)</t>
  </si>
  <si>
    <t>Month</t>
  </si>
  <si>
    <t>Emp ID</t>
  </si>
  <si>
    <t>Working Days</t>
  </si>
  <si>
    <t>Days Present</t>
  </si>
  <si>
    <t>Paid Leaves</t>
  </si>
  <si>
    <t>Unpaid Leaves</t>
  </si>
  <si>
    <t>Billable Days</t>
  </si>
  <si>
    <t>Attendance Rate</t>
  </si>
  <si>
    <t>Loss of Pay Days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</si>
  <si>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</si>
  <si>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</si>
  <si>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</si>
  <si>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</si>
  <si>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</si>
  <si>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</si>
  <si>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</si>
  <si>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</si>
  <si>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</si>
  <si>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</si>
  <si>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</si>
  <si>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</si>
  <si>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Monthly Profit &amp; Loss Breakdown (FY 2025-26)</t>
  </si>
  <si>
    <t>Gross Revenue Target (₹)</t>
  </si>
  <si>
    <t>Billed Revenue (Actual) (₹)</t>
  </si>
  <si>
    <t>Base Payroll Cost (₹)</t>
  </si>
  <si>
    <t>LOP Salary Savings (₹)</t>
  </si>
  <si>
    <t>Net Payroll Expense (₹)</t>
  </si>
  <si>
    <t>Overhead &amp; Operating Costs (₹)</t>
  </si>
  <si>
    <t>Total Expenses (₹)</t>
  </si>
  <si>
    <t>Net Operating Profit (₹)</t>
  </si>
  <si>
    <t>Profit Margin %</t>
  </si>
  <si>
    <t>Total / Full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</si>
</sst>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2"/>
      <color rgb="FF1F4E5B"/>
      <name val="Calibri"/>
    </font>
    <font>
      <b/>
      <sz val="11"/>
      <name val="Calibri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sz val="16"/>
      <color theme="0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9FAFB"/>
        <bgColor rgb="FFF9FAFB"/>
      </patternFill>
    </fill>
    <fill>
      <patternFill patternType="solid">
        <fgColor theme="1"/>
        <bgColor rgb="FF0B2545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1F4E5B"/>
      </patternFill>
    </fill>
    <fill>
      <patternFill patternType="solid">
        <fgColor theme="1"/>
        <bgColor rgb="FFF4F6F8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1" fillId="3" borderId="0" xfId="0" applyFont="1" applyFill="1" applyAlignment="1">
      <alignment horizontal="left" vertical="center" indent="1"/>
    </xf>
    <xf numFmtId="0" fontId="0" fillId="4" borderId="0" xfId="0" applyFill="1"/>
    <xf numFmtId="0" fontId="1" fillId="3" borderId="0" xfId="0" applyFont="1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4" borderId="1" xfId="0" applyFont="1" applyFill="1" applyBorder="1"/>
    <xf numFmtId="164" fontId="7" fillId="6" borderId="1" xfId="0" applyNumberFormat="1" applyFont="1" applyFill="1" applyBorder="1" applyAlignment="1">
      <alignment horizontal="center" vertical="center"/>
    </xf>
    <xf numFmtId="165" fontId="7" fillId="6" borderId="1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 indent="1"/>
    </xf>
    <xf numFmtId="0" fontId="5" fillId="4" borderId="0" xfId="0" applyFont="1" applyFill="1"/>
    <xf numFmtId="0" fontId="2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/>
    <xf numFmtId="165" fontId="0" fillId="2" borderId="2" xfId="0" applyNumberFormat="1" applyFill="1" applyBorder="1" applyAlignment="1">
      <alignment horizontal="right"/>
    </xf>
    <xf numFmtId="0" fontId="0" fillId="0" borderId="2" xfId="0" applyBorder="1" applyAlignment="1">
      <alignment horizontal="center"/>
    </xf>
    <xf numFmtId="164" fontId="0" fillId="0" borderId="2" xfId="0" applyNumberFormat="1" applyBorder="1"/>
    <xf numFmtId="165" fontId="0" fillId="0" borderId="2" xfId="0" applyNumberFormat="1" applyBorder="1" applyAlignment="1">
      <alignment horizontal="right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165" fontId="4" fillId="0" borderId="2" xfId="0" applyNumberFormat="1" applyFont="1" applyBorder="1"/>
    <xf numFmtId="0" fontId="8" fillId="5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left"/>
    </xf>
    <xf numFmtId="164" fontId="0" fillId="2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Monthly Attendance Rate (%) vs. Net Billed Revenue (₹)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'Financials &amp; Profitability'!$K$3</c:f>
              <c:strCache>
                <c:ptCount val="1"/>
                <c:pt idx="0">
                  <c:v>Avg Attendance %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'Financials &amp; Profitability'!$A$4:$A$15</c:f>
              <c:strCache>
                <c:ptCount val="12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</c:strCache>
            </c:strRef>
          </c:cat>
          <c:val>
            <c:numRef>
              <c:f>'Financials &amp; Profitability'!$K$4:$K$15</c:f>
              <c:numCache>
                <c:formatCode>0.0%</c:formatCode>
                <c:ptCount val="12"/>
                <c:pt idx="0">
                  <c:v>0.96545454545454534</c:v>
                </c:pt>
                <c:pt idx="1">
                  <c:v>0.94727272727272738</c:v>
                </c:pt>
                <c:pt idx="2">
                  <c:v>0.94181818181818178</c:v>
                </c:pt>
                <c:pt idx="3">
                  <c:v>0.95999999999999985</c:v>
                </c:pt>
                <c:pt idx="4">
                  <c:v>0.92181818181818176</c:v>
                </c:pt>
                <c:pt idx="5">
                  <c:v>0.95272727272727264</c:v>
                </c:pt>
                <c:pt idx="6">
                  <c:v>0.89818181818181797</c:v>
                </c:pt>
                <c:pt idx="7">
                  <c:v>0.88363636363636344</c:v>
                </c:pt>
                <c:pt idx="8">
                  <c:v>0.91636363636363627</c:v>
                </c:pt>
                <c:pt idx="9">
                  <c:v>0.96545454545454534</c:v>
                </c:pt>
                <c:pt idx="10">
                  <c:v>0.95090909090909082</c:v>
                </c:pt>
                <c:pt idx="11">
                  <c:v>0.96545454545454534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3-47BE-8810-9DD0FBE5C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"/>
        <c:axId val="100"/>
      </c:lineChart>
      <c:barChart>
        <c:barDir val="col"/>
        <c:grouping val="clustered"/>
        <c:varyColors val="0"/>
        <c:ser>
          <c:idx val="1"/>
          <c:order val="1"/>
          <c:tx>
            <c:strRef>
              <c:f>'Financials &amp; Profitability'!$C$3</c:f>
              <c:strCache>
                <c:ptCount val="1"/>
                <c:pt idx="0">
                  <c:v>Billed Revenue (Actual) (₹)</c:v>
                </c:pt>
              </c:strCache>
            </c:strRef>
          </c:tx>
          <c:spPr>
            <a:ln>
              <a:prstDash val="solid"/>
            </a:ln>
          </c:spPr>
          <c:invertIfNegative val="0"/>
          <c:val>
            <c:numRef>
              <c:f>'Financials &amp; Profitability'!$C$4:$C$15</c:f>
              <c:numCache>
                <c:formatCode>\₹#,##0</c:formatCode>
                <c:ptCount val="12"/>
                <c:pt idx="0">
                  <c:v>3572181.8181818179</c:v>
                </c:pt>
                <c:pt idx="1">
                  <c:v>3552272.7272727275</c:v>
                </c:pt>
                <c:pt idx="2">
                  <c:v>3578909.0909090908</c:v>
                </c:pt>
                <c:pt idx="3">
                  <c:v>3695999.9999999995</c:v>
                </c:pt>
                <c:pt idx="4">
                  <c:v>3595090.9090909087</c:v>
                </c:pt>
                <c:pt idx="5">
                  <c:v>3763272.7272727271</c:v>
                </c:pt>
                <c:pt idx="6">
                  <c:v>3592727.272727272</c:v>
                </c:pt>
                <c:pt idx="7">
                  <c:v>3578727.272727272</c:v>
                </c:pt>
                <c:pt idx="8">
                  <c:v>3757090.9090909087</c:v>
                </c:pt>
                <c:pt idx="9">
                  <c:v>4006636.3636363633</c:v>
                </c:pt>
                <c:pt idx="10">
                  <c:v>3993818.1818181816</c:v>
                </c:pt>
                <c:pt idx="11">
                  <c:v>4103181.8181818179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13-47BE-8810-9DD0FBE5C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2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Attendance Rate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crossAx val="10"/>
        <c:crosses val="autoZero"/>
        <c:crossBetween val="between"/>
      </c:valAx>
      <c:valAx>
        <c:axId val="2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Billed Revenue (₹)</a:t>
                </a:r>
              </a:p>
            </c:rich>
          </c:tx>
          <c:overlay val="0"/>
        </c:title>
        <c:numFmt formatCode="\₹#,##0" sourceLinked="0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Net Operating Profit Margin Trend (%)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'Financials &amp; Profitability'!$J$3</c:f>
              <c:strCache>
                <c:ptCount val="1"/>
                <c:pt idx="0">
                  <c:v>Profit Margin %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'Financials &amp; Profitability'!$A$4:$A$15</c:f>
              <c:strCache>
                <c:ptCount val="12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</c:strCache>
            </c:strRef>
          </c:cat>
          <c:val>
            <c:numRef>
              <c:f>'Financials &amp; Profitability'!$J$4:$J$15</c:f>
              <c:numCache>
                <c:formatCode>0.0%</c:formatCode>
                <c:ptCount val="12"/>
                <c:pt idx="0">
                  <c:v>0.39078230773146033</c:v>
                </c:pt>
                <c:pt idx="1">
                  <c:v>0.39937811900191938</c:v>
                </c:pt>
                <c:pt idx="2">
                  <c:v>0.40384830319040838</c:v>
                </c:pt>
                <c:pt idx="3">
                  <c:v>0.41563114915387644</c:v>
                </c:pt>
                <c:pt idx="4">
                  <c:v>0.41566024376675259</c:v>
                </c:pt>
                <c:pt idx="5">
                  <c:v>0.42956565851773115</c:v>
                </c:pt>
                <c:pt idx="6">
                  <c:v>0.4234969635627529</c:v>
                </c:pt>
                <c:pt idx="7">
                  <c:v>0.43041203068637901</c:v>
                </c:pt>
                <c:pt idx="8">
                  <c:v>0.44347657762291903</c:v>
                </c:pt>
                <c:pt idx="9">
                  <c:v>0.45929934426973423</c:v>
                </c:pt>
                <c:pt idx="10">
                  <c:v>0.46167258490394242</c:v>
                </c:pt>
                <c:pt idx="11">
                  <c:v>0.47202171263985815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D-4CB5-BF81-063F20101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Profit Margin %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Average Attendance Rate by Department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'Employee Master &amp; Summary'!$I$4</c:f>
              <c:strCache>
                <c:ptCount val="1"/>
                <c:pt idx="0">
                  <c:v>Avg Attendance %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'Employee Master &amp; Summary'!$G$5:$G$9</c:f>
              <c:strCache>
                <c:ptCount val="5"/>
                <c:pt idx="0">
                  <c:v>Software Development</c:v>
                </c:pt>
                <c:pt idx="1">
                  <c:v>DevOps &amp; Cloud</c:v>
                </c:pt>
                <c:pt idx="2">
                  <c:v>Digital Marketing</c:v>
                </c:pt>
                <c:pt idx="3">
                  <c:v>Content &amp; Education</c:v>
                </c:pt>
                <c:pt idx="4">
                  <c:v>Client Support</c:v>
                </c:pt>
              </c:strCache>
            </c:strRef>
          </c:cat>
          <c:val>
            <c:numRef>
              <c:f>'Employee Master &amp; Summary'!$I$5:$I$9</c:f>
              <c:numCache>
                <c:formatCode>0.0%</c:formatCode>
                <c:ptCount val="5"/>
                <c:pt idx="0">
                  <c:v>0.9424242424242425</c:v>
                </c:pt>
                <c:pt idx="1">
                  <c:v>0.93560606060606066</c:v>
                </c:pt>
                <c:pt idx="2">
                  <c:v>0.93181818181818166</c:v>
                </c:pt>
                <c:pt idx="3">
                  <c:v>0.93409090909090919</c:v>
                </c:pt>
                <c:pt idx="4">
                  <c:v>0.95151515151515154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E-4B4A-A53A-E8B64D60D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Avg Attendance Rate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Department</a:t>
                </a:r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2"/>
    </mc:Choice>
    <mc:Fallback>
      <c:style val="1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Monthly Base Payroll vs LOP Salary Savings (INR)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'Financials &amp; Profitability'!$D$3</c:f>
              <c:strCache>
                <c:ptCount val="1"/>
                <c:pt idx="0">
                  <c:v>Base Payroll Cost (₹)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'Financials &amp; Profitability'!$A$4:$A$15</c:f>
              <c:strCache>
                <c:ptCount val="12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</c:strCache>
            </c:strRef>
          </c:cat>
          <c:val>
            <c:numRef>
              <c:f>'Financials &amp; Profitability'!$D$4:$D$15</c:f>
              <c:numCache>
                <c:formatCode>\₹#,##0</c:formatCode>
                <c:ptCount val="12"/>
                <c:pt idx="0">
                  <c:v>1805000</c:v>
                </c:pt>
                <c:pt idx="1">
                  <c:v>1805000</c:v>
                </c:pt>
                <c:pt idx="2">
                  <c:v>1805000</c:v>
                </c:pt>
                <c:pt idx="3">
                  <c:v>1805000</c:v>
                </c:pt>
                <c:pt idx="4">
                  <c:v>1805000</c:v>
                </c:pt>
                <c:pt idx="5">
                  <c:v>1805000</c:v>
                </c:pt>
                <c:pt idx="6">
                  <c:v>1805000</c:v>
                </c:pt>
                <c:pt idx="7">
                  <c:v>1805000</c:v>
                </c:pt>
                <c:pt idx="8">
                  <c:v>1805000</c:v>
                </c:pt>
                <c:pt idx="9">
                  <c:v>1805000</c:v>
                </c:pt>
                <c:pt idx="10">
                  <c:v>1805000</c:v>
                </c:pt>
                <c:pt idx="11">
                  <c:v>1805000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97-4D37-9237-9AA524FA1AD3}"/>
            </c:ext>
          </c:extLst>
        </c:ser>
        <c:ser>
          <c:idx val="1"/>
          <c:order val="1"/>
          <c:tx>
            <c:strRef>
              <c:f>'Financials &amp; Profitability'!$E$3</c:f>
              <c:strCache>
                <c:ptCount val="1"/>
                <c:pt idx="0">
                  <c:v>LOP Salary Savings (₹)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'Financials &amp; Profitability'!$A$4:$A$15</c:f>
              <c:strCache>
                <c:ptCount val="12"/>
                <c:pt idx="0">
                  <c:v>Apr-25</c:v>
                </c:pt>
                <c:pt idx="1">
                  <c:v>May-25</c:v>
                </c:pt>
                <c:pt idx="2">
                  <c:v>Jun-25</c:v>
                </c:pt>
                <c:pt idx="3">
                  <c:v>Jul-25</c:v>
                </c:pt>
                <c:pt idx="4">
                  <c:v>Aug-25</c:v>
                </c:pt>
                <c:pt idx="5">
                  <c:v>Sep-25</c:v>
                </c:pt>
                <c:pt idx="6">
                  <c:v>Oct-25</c:v>
                </c:pt>
                <c:pt idx="7">
                  <c:v>Nov-25</c:v>
                </c:pt>
                <c:pt idx="8">
                  <c:v>Dec-25</c:v>
                </c:pt>
                <c:pt idx="9">
                  <c:v>Jan-26</c:v>
                </c:pt>
                <c:pt idx="10">
                  <c:v>Feb-26</c:v>
                </c:pt>
                <c:pt idx="11">
                  <c:v>Mar-26</c:v>
                </c:pt>
              </c:strCache>
            </c:strRef>
          </c:cat>
          <c:val>
            <c:numRef>
              <c:f>'Financials &amp; Profitability'!$E$4:$E$15</c:f>
              <c:numCache>
                <c:formatCode>\₹#,##0</c:formatCode>
                <c:ptCount val="12"/>
                <c:pt idx="0">
                  <c:v>78763.636363636368</c:v>
                </c:pt>
                <c:pt idx="1">
                  <c:v>121427.27272727274</c:v>
                </c:pt>
                <c:pt idx="2">
                  <c:v>121427.27272727274</c:v>
                </c:pt>
                <c:pt idx="3">
                  <c:v>95172.727272727265</c:v>
                </c:pt>
                <c:pt idx="4">
                  <c:v>154245.45454545453</c:v>
                </c:pt>
                <c:pt idx="5">
                  <c:v>108300</c:v>
                </c:pt>
                <c:pt idx="6">
                  <c:v>183781.81818181818</c:v>
                </c:pt>
                <c:pt idx="7">
                  <c:v>216600</c:v>
                </c:pt>
                <c:pt idx="8">
                  <c:v>164090.90909090909</c:v>
                </c:pt>
                <c:pt idx="9">
                  <c:v>88609.090909090897</c:v>
                </c:pt>
                <c:pt idx="10">
                  <c:v>105018.18181818182</c:v>
                </c:pt>
                <c:pt idx="11">
                  <c:v>88609.090909090897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97-4D37-9237-9AA524FA1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Amount (₹)</a:t>
                </a:r>
              </a:p>
            </c:rich>
          </c:tx>
          <c:overlay val="0"/>
        </c:title>
        <c:numFmt formatCode="\₹#,##0" sourceLinked="0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0</xdr:rowOff>
    </xdr:from>
    <xdr:ext cx="6480000" cy="36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666750</xdr:colOff>
      <xdr:row>7</xdr:row>
      <xdr:rowOff>71438</xdr:rowOff>
    </xdr:from>
    <xdr:ext cx="6480000" cy="36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119062</xdr:colOff>
      <xdr:row>29</xdr:row>
      <xdr:rowOff>95250</xdr:rowOff>
    </xdr:from>
    <xdr:ext cx="6480000" cy="360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8</xdr:col>
      <xdr:colOff>714375</xdr:colOff>
      <xdr:row>28</xdr:row>
      <xdr:rowOff>95250</xdr:rowOff>
    </xdr:from>
    <xdr:ext cx="6480000" cy="36000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"/>
  <sheetViews>
    <sheetView tabSelected="1" zoomScale="40" zoomScaleNormal="40" workbookViewId="0">
      <selection activeCell="X18" sqref="X18"/>
    </sheetView>
  </sheetViews>
  <sheetFormatPr defaultRowHeight="15" x14ac:dyDescent="0.25"/>
  <cols>
    <col min="1" max="8" width="14" customWidth="1"/>
    <col min="9" max="9" width="21.85546875" customWidth="1"/>
    <col min="10" max="13" width="14" customWidth="1"/>
  </cols>
  <sheetData>
    <row r="2" spans="2:13" ht="45" customHeight="1" x14ac:dyDescent="0.2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2:13" ht="20.100000000000001" customHeight="1" x14ac:dyDescent="0.25">
      <c r="B4" s="5" t="s">
        <v>1</v>
      </c>
      <c r="C4" s="6"/>
      <c r="E4" s="5" t="s">
        <v>2</v>
      </c>
      <c r="F4" s="6"/>
      <c r="H4" s="5" t="s">
        <v>3</v>
      </c>
      <c r="I4" s="6"/>
      <c r="K4" s="5" t="s">
        <v>4</v>
      </c>
      <c r="L4" s="6"/>
    </row>
    <row r="5" spans="2:13" ht="20.100000000000001" customHeight="1" x14ac:dyDescent="0.25">
      <c r="B5" s="7">
        <f>'Financials &amp; Profitability'!C16</f>
        <v>44789909.090909094</v>
      </c>
      <c r="C5" s="6"/>
      <c r="E5" s="7">
        <f>'Financials &amp; Profitability'!I16</f>
        <v>19255954.545454543</v>
      </c>
      <c r="F5" s="6"/>
      <c r="H5" s="8">
        <f>'Financials &amp; Profitability'!K16</f>
        <v>0.93909090909090909</v>
      </c>
      <c r="I5" s="6"/>
      <c r="K5" s="8">
        <f>'Financials &amp; Profitability'!J16</f>
        <v>0.42991725002993769</v>
      </c>
      <c r="L5" s="6"/>
    </row>
    <row r="6" spans="2:13" ht="20.100000000000001" customHeight="1" x14ac:dyDescent="0.25">
      <c r="B6" s="6"/>
      <c r="C6" s="6"/>
      <c r="E6" s="6"/>
      <c r="F6" s="6"/>
      <c r="H6" s="6"/>
      <c r="I6" s="6"/>
      <c r="K6" s="6"/>
      <c r="L6" s="6"/>
    </row>
  </sheetData>
  <mergeCells count="9">
    <mergeCell ref="E4:F4"/>
    <mergeCell ref="B2:M2"/>
    <mergeCell ref="B5:C6"/>
    <mergeCell ref="E5:F6"/>
    <mergeCell ref="K5:L6"/>
    <mergeCell ref="H4:I4"/>
    <mergeCell ref="H5:I6"/>
    <mergeCell ref="K4:L4"/>
    <mergeCell ref="B4:C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opLeftCell="B19" workbookViewId="0">
      <selection activeCell="C43" sqref="C43"/>
    </sheetView>
  </sheetViews>
  <sheetFormatPr defaultRowHeight="15" x14ac:dyDescent="0.25"/>
  <cols>
    <col min="1" max="1" width="15" customWidth="1"/>
    <col min="2" max="2" width="19" customWidth="1"/>
    <col min="3" max="3" width="24" customWidth="1"/>
    <col min="4" max="4" width="13" customWidth="1"/>
    <col min="5" max="5" width="21" customWidth="1"/>
    <col min="6" max="6" width="12" customWidth="1"/>
    <col min="7" max="7" width="24" customWidth="1"/>
    <col min="8" max="8" width="44" customWidth="1"/>
    <col min="9" max="9" width="116" customWidth="1"/>
    <col min="10" max="10" width="50" customWidth="1"/>
  </cols>
  <sheetData>
    <row r="1" spans="1:10" ht="39.950000000000003" customHeight="1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</row>
    <row r="3" spans="1:10" ht="24.95" customHeight="1" x14ac:dyDescent="0.25">
      <c r="A3" s="9" t="s">
        <v>6</v>
      </c>
      <c r="B3" s="12" t="s">
        <v>7</v>
      </c>
      <c r="C3" s="12" t="s">
        <v>8</v>
      </c>
      <c r="D3" s="12" t="s">
        <v>9</v>
      </c>
      <c r="E3" s="12" t="s">
        <v>10</v>
      </c>
      <c r="G3" s="1" t="s">
        <v>11</v>
      </c>
    </row>
    <row r="4" spans="1:10" x14ac:dyDescent="0.25">
      <c r="A4" s="27" t="s">
        <v>12</v>
      </c>
      <c r="B4" s="29" t="s">
        <v>13</v>
      </c>
      <c r="C4" s="29" t="s">
        <v>14</v>
      </c>
      <c r="D4" s="13" t="s">
        <v>15</v>
      </c>
      <c r="E4" s="30">
        <v>60000</v>
      </c>
      <c r="G4" s="12" t="s">
        <v>8</v>
      </c>
      <c r="H4" s="12" t="s">
        <v>16</v>
      </c>
      <c r="I4" s="12" t="s">
        <v>17</v>
      </c>
      <c r="J4" s="12" t="s">
        <v>18</v>
      </c>
    </row>
    <row r="5" spans="1:10" x14ac:dyDescent="0.25">
      <c r="A5" s="28" t="s">
        <v>19</v>
      </c>
      <c r="B5" s="31" t="s">
        <v>20</v>
      </c>
      <c r="C5" s="31" t="s">
        <v>21</v>
      </c>
      <c r="D5" s="16" t="s">
        <v>22</v>
      </c>
      <c r="E5" s="32">
        <v>140000</v>
      </c>
      <c r="G5" s="25" t="s">
        <v>23</v>
      </c>
      <c r="H5" s="16">
        <f>COUNTIF(C4:C28, "Software Development")</f>
        <v>5</v>
      </c>
      <c r="I5" s="18">
        <f>AVERAGEIF('Monthly Attendance Data'!$D$4:$D$303, "Software Development", 'Monthly Attendance Data'!$J$4:$J$303)</f>
        <v>0.9424242424242425</v>
      </c>
      <c r="J5" s="32">
        <f>SUMIF(C4:C28, "Software Development", E4:E28)</f>
        <v>295000</v>
      </c>
    </row>
    <row r="6" spans="1:10" x14ac:dyDescent="0.25">
      <c r="A6" s="27" t="s">
        <v>24</v>
      </c>
      <c r="B6" s="29" t="s">
        <v>25</v>
      </c>
      <c r="C6" s="29" t="s">
        <v>26</v>
      </c>
      <c r="D6" s="13" t="s">
        <v>27</v>
      </c>
      <c r="E6" s="30">
        <v>85000</v>
      </c>
      <c r="G6" s="25" t="s">
        <v>14</v>
      </c>
      <c r="H6" s="16">
        <f>COUNTIF(C4:C28, "DevOps &amp; Cloud")</f>
        <v>5</v>
      </c>
      <c r="I6" s="18">
        <f>AVERAGEIF('Monthly Attendance Data'!$D$4:$D$303, "DevOps &amp; Cloud", 'Monthly Attendance Data'!$J$4:$J$303)</f>
        <v>0.93560606060606066</v>
      </c>
      <c r="J6" s="32">
        <f>SUMIF(C4:C28, "DevOps &amp; Cloud", E4:E28)</f>
        <v>280000</v>
      </c>
    </row>
    <row r="7" spans="1:10" x14ac:dyDescent="0.25">
      <c r="A7" s="28" t="s">
        <v>28</v>
      </c>
      <c r="B7" s="31" t="s">
        <v>29</v>
      </c>
      <c r="C7" s="31" t="s">
        <v>30</v>
      </c>
      <c r="D7" s="16" t="s">
        <v>31</v>
      </c>
      <c r="E7" s="32">
        <v>85000</v>
      </c>
      <c r="G7" s="25" t="s">
        <v>21</v>
      </c>
      <c r="H7" s="16">
        <f>COUNTIF(C4:C28, "Digital Marketing")</f>
        <v>5</v>
      </c>
      <c r="I7" s="18">
        <f>AVERAGEIF('Monthly Attendance Data'!$D$4:$D$303, "Digital Marketing", 'Monthly Attendance Data'!$J$4:$J$303)</f>
        <v>0.93181818181818166</v>
      </c>
      <c r="J7" s="32">
        <f>SUMIF(C4:C28, "Digital Marketing", E4:E28)</f>
        <v>430000</v>
      </c>
    </row>
    <row r="8" spans="1:10" x14ac:dyDescent="0.25">
      <c r="A8" s="27" t="s">
        <v>32</v>
      </c>
      <c r="B8" s="29" t="s">
        <v>33</v>
      </c>
      <c r="C8" s="29" t="s">
        <v>23</v>
      </c>
      <c r="D8" s="13" t="s">
        <v>34</v>
      </c>
      <c r="E8" s="30">
        <v>45000</v>
      </c>
      <c r="G8" s="25" t="s">
        <v>26</v>
      </c>
      <c r="H8" s="16">
        <f>COUNTIF(C4:C28, "Content &amp; Education")</f>
        <v>5</v>
      </c>
      <c r="I8" s="18">
        <f>AVERAGEIF('Monthly Attendance Data'!$D$4:$D$303, "Content &amp; Education", 'Monthly Attendance Data'!$J$4:$J$303)</f>
        <v>0.93409090909090919</v>
      </c>
      <c r="J8" s="32">
        <f>SUMIF(C4:C28, "Content &amp; Education", E4:E28)</f>
        <v>450000</v>
      </c>
    </row>
    <row r="9" spans="1:10" x14ac:dyDescent="0.25">
      <c r="A9" s="28" t="s">
        <v>35</v>
      </c>
      <c r="B9" s="31" t="s">
        <v>36</v>
      </c>
      <c r="C9" s="31" t="s">
        <v>14</v>
      </c>
      <c r="D9" s="16" t="s">
        <v>15</v>
      </c>
      <c r="E9" s="32">
        <v>45000</v>
      </c>
      <c r="G9" s="25" t="s">
        <v>30</v>
      </c>
      <c r="H9" s="16">
        <f>COUNTIF(C4:C28, "Client Support")</f>
        <v>5</v>
      </c>
      <c r="I9" s="18">
        <f>AVERAGEIF('Monthly Attendance Data'!$D$4:$D$303, "Client Support", 'Monthly Attendance Data'!$J$4:$J$303)</f>
        <v>0.95151515151515154</v>
      </c>
      <c r="J9" s="32">
        <f>SUMIF(C4:C28, "Client Support", E4:E28)</f>
        <v>350000</v>
      </c>
    </row>
    <row r="10" spans="1:10" x14ac:dyDescent="0.25">
      <c r="A10" s="27" t="s">
        <v>37</v>
      </c>
      <c r="B10" s="29" t="s">
        <v>38</v>
      </c>
      <c r="C10" s="29" t="s">
        <v>21</v>
      </c>
      <c r="D10" s="13" t="s">
        <v>22</v>
      </c>
      <c r="E10" s="30">
        <v>45000</v>
      </c>
    </row>
    <row r="11" spans="1:10" x14ac:dyDescent="0.25">
      <c r="A11" s="28" t="s">
        <v>39</v>
      </c>
      <c r="B11" s="31" t="s">
        <v>40</v>
      </c>
      <c r="C11" s="31" t="s">
        <v>26</v>
      </c>
      <c r="D11" s="16" t="s">
        <v>27</v>
      </c>
      <c r="E11" s="32">
        <v>110000</v>
      </c>
    </row>
    <row r="12" spans="1:10" x14ac:dyDescent="0.25">
      <c r="A12" s="27" t="s">
        <v>41</v>
      </c>
      <c r="B12" s="29" t="s">
        <v>42</v>
      </c>
      <c r="C12" s="29" t="s">
        <v>30</v>
      </c>
      <c r="D12" s="13" t="s">
        <v>31</v>
      </c>
      <c r="E12" s="30">
        <v>85000</v>
      </c>
    </row>
    <row r="13" spans="1:10" x14ac:dyDescent="0.25">
      <c r="A13" s="28" t="s">
        <v>43</v>
      </c>
      <c r="B13" s="31" t="s">
        <v>44</v>
      </c>
      <c r="C13" s="31" t="s">
        <v>23</v>
      </c>
      <c r="D13" s="16" t="s">
        <v>34</v>
      </c>
      <c r="E13" s="32">
        <v>85000</v>
      </c>
    </row>
    <row r="14" spans="1:10" x14ac:dyDescent="0.25">
      <c r="A14" s="27" t="s">
        <v>45</v>
      </c>
      <c r="B14" s="29" t="s">
        <v>46</v>
      </c>
      <c r="C14" s="29" t="s">
        <v>14</v>
      </c>
      <c r="D14" s="13" t="s">
        <v>15</v>
      </c>
      <c r="E14" s="30">
        <v>45000</v>
      </c>
    </row>
    <row r="15" spans="1:10" x14ac:dyDescent="0.25">
      <c r="A15" s="28" t="s">
        <v>47</v>
      </c>
      <c r="B15" s="31" t="s">
        <v>48</v>
      </c>
      <c r="C15" s="31" t="s">
        <v>21</v>
      </c>
      <c r="D15" s="16" t="s">
        <v>22</v>
      </c>
      <c r="E15" s="32">
        <v>140000</v>
      </c>
    </row>
    <row r="16" spans="1:10" x14ac:dyDescent="0.25">
      <c r="A16" s="27" t="s">
        <v>49</v>
      </c>
      <c r="B16" s="29" t="s">
        <v>50</v>
      </c>
      <c r="C16" s="29" t="s">
        <v>26</v>
      </c>
      <c r="D16" s="13" t="s">
        <v>27</v>
      </c>
      <c r="E16" s="30">
        <v>110000</v>
      </c>
    </row>
    <row r="17" spans="1:5" x14ac:dyDescent="0.25">
      <c r="A17" s="28" t="s">
        <v>51</v>
      </c>
      <c r="B17" s="31" t="s">
        <v>52</v>
      </c>
      <c r="C17" s="31" t="s">
        <v>30</v>
      </c>
      <c r="D17" s="16" t="s">
        <v>31</v>
      </c>
      <c r="E17" s="32">
        <v>60000</v>
      </c>
    </row>
    <row r="18" spans="1:5" x14ac:dyDescent="0.25">
      <c r="A18" s="27" t="s">
        <v>53</v>
      </c>
      <c r="B18" s="29" t="s">
        <v>54</v>
      </c>
      <c r="C18" s="29" t="s">
        <v>23</v>
      </c>
      <c r="D18" s="13" t="s">
        <v>34</v>
      </c>
      <c r="E18" s="30">
        <v>45000</v>
      </c>
    </row>
    <row r="19" spans="1:5" x14ac:dyDescent="0.25">
      <c r="A19" s="28" t="s">
        <v>55</v>
      </c>
      <c r="B19" s="31" t="s">
        <v>56</v>
      </c>
      <c r="C19" s="31" t="s">
        <v>14</v>
      </c>
      <c r="D19" s="16" t="s">
        <v>15</v>
      </c>
      <c r="E19" s="32">
        <v>45000</v>
      </c>
    </row>
    <row r="20" spans="1:5" x14ac:dyDescent="0.25">
      <c r="A20" s="27" t="s">
        <v>57</v>
      </c>
      <c r="B20" s="29" t="s">
        <v>58</v>
      </c>
      <c r="C20" s="29" t="s">
        <v>21</v>
      </c>
      <c r="D20" s="13" t="s">
        <v>22</v>
      </c>
      <c r="E20" s="30">
        <v>60000</v>
      </c>
    </row>
    <row r="21" spans="1:5" x14ac:dyDescent="0.25">
      <c r="A21" s="28" t="s">
        <v>59</v>
      </c>
      <c r="B21" s="31" t="s">
        <v>60</v>
      </c>
      <c r="C21" s="31" t="s">
        <v>26</v>
      </c>
      <c r="D21" s="16" t="s">
        <v>27</v>
      </c>
      <c r="E21" s="32">
        <v>85000</v>
      </c>
    </row>
    <row r="22" spans="1:5" x14ac:dyDescent="0.25">
      <c r="A22" s="27" t="s">
        <v>61</v>
      </c>
      <c r="B22" s="29" t="s">
        <v>62</v>
      </c>
      <c r="C22" s="29" t="s">
        <v>30</v>
      </c>
      <c r="D22" s="13" t="s">
        <v>31</v>
      </c>
      <c r="E22" s="30">
        <v>60000</v>
      </c>
    </row>
    <row r="23" spans="1:5" x14ac:dyDescent="0.25">
      <c r="A23" s="28" t="s">
        <v>63</v>
      </c>
      <c r="B23" s="31" t="s">
        <v>64</v>
      </c>
      <c r="C23" s="31" t="s">
        <v>23</v>
      </c>
      <c r="D23" s="16" t="s">
        <v>34</v>
      </c>
      <c r="E23" s="32">
        <v>60000</v>
      </c>
    </row>
    <row r="24" spans="1:5" x14ac:dyDescent="0.25">
      <c r="A24" s="27" t="s">
        <v>65</v>
      </c>
      <c r="B24" s="29" t="s">
        <v>66</v>
      </c>
      <c r="C24" s="29" t="s">
        <v>14</v>
      </c>
      <c r="D24" s="13" t="s">
        <v>15</v>
      </c>
      <c r="E24" s="30">
        <v>85000</v>
      </c>
    </row>
    <row r="25" spans="1:5" x14ac:dyDescent="0.25">
      <c r="A25" s="28" t="s">
        <v>67</v>
      </c>
      <c r="B25" s="31" t="s">
        <v>68</v>
      </c>
      <c r="C25" s="31" t="s">
        <v>21</v>
      </c>
      <c r="D25" s="16" t="s">
        <v>22</v>
      </c>
      <c r="E25" s="32">
        <v>45000</v>
      </c>
    </row>
    <row r="26" spans="1:5" x14ac:dyDescent="0.25">
      <c r="A26" s="27" t="s">
        <v>69</v>
      </c>
      <c r="B26" s="29" t="s">
        <v>70</v>
      </c>
      <c r="C26" s="29" t="s">
        <v>26</v>
      </c>
      <c r="D26" s="13" t="s">
        <v>27</v>
      </c>
      <c r="E26" s="30">
        <v>60000</v>
      </c>
    </row>
    <row r="27" spans="1:5" x14ac:dyDescent="0.25">
      <c r="A27" s="28" t="s">
        <v>71</v>
      </c>
      <c r="B27" s="31" t="s">
        <v>72</v>
      </c>
      <c r="C27" s="31" t="s">
        <v>30</v>
      </c>
      <c r="D27" s="16" t="s">
        <v>31</v>
      </c>
      <c r="E27" s="32">
        <v>60000</v>
      </c>
    </row>
    <row r="28" spans="1:5" x14ac:dyDescent="0.25">
      <c r="A28" s="27" t="s">
        <v>73</v>
      </c>
      <c r="B28" s="29" t="s">
        <v>74</v>
      </c>
      <c r="C28" s="29" t="s">
        <v>23</v>
      </c>
      <c r="D28" s="13" t="s">
        <v>34</v>
      </c>
      <c r="E28" s="30">
        <v>60000</v>
      </c>
    </row>
  </sheetData>
  <mergeCells count="1"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3"/>
  <sheetViews>
    <sheetView workbookViewId="0">
      <selection activeCell="A3" sqref="A3:K303"/>
    </sheetView>
  </sheetViews>
  <sheetFormatPr defaultRowHeight="15" x14ac:dyDescent="0.25"/>
  <cols>
    <col min="1" max="1" width="12" customWidth="1"/>
    <col min="2" max="2" width="15" customWidth="1"/>
    <col min="3" max="4" width="68" customWidth="1"/>
    <col min="5" max="6" width="16" customWidth="1"/>
    <col min="7" max="7" width="15" customWidth="1"/>
    <col min="8" max="9" width="17" customWidth="1"/>
    <col min="10" max="10" width="19" customWidth="1"/>
    <col min="11" max="11" width="20" customWidth="1"/>
  </cols>
  <sheetData>
    <row r="1" spans="1:11" ht="39.950000000000003" customHeight="1" x14ac:dyDescent="0.25">
      <c r="A1" s="10" t="s">
        <v>75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1" ht="24.95" customHeight="1" x14ac:dyDescent="0.25">
      <c r="A3" s="22" t="s">
        <v>76</v>
      </c>
      <c r="B3" s="22" t="s">
        <v>77</v>
      </c>
      <c r="C3" s="22" t="s">
        <v>7</v>
      </c>
      <c r="D3" s="22" t="s">
        <v>8</v>
      </c>
      <c r="E3" s="22" t="s">
        <v>78</v>
      </c>
      <c r="F3" s="22" t="s">
        <v>79</v>
      </c>
      <c r="G3" s="22" t="s">
        <v>80</v>
      </c>
      <c r="H3" s="22" t="s">
        <v>81</v>
      </c>
      <c r="I3" s="22" t="s">
        <v>82</v>
      </c>
      <c r="J3" s="22" t="s">
        <v>83</v>
      </c>
      <c r="K3" s="22" t="s">
        <v>84</v>
      </c>
    </row>
    <row r="4" spans="1:11" x14ac:dyDescent="0.25">
      <c r="A4" s="13" t="s">
        <v>85</v>
      </c>
      <c r="B4" s="13" t="s">
        <v>12</v>
      </c>
      <c r="C4" s="23" t="str">
        <f>VLOOKUP(B4, 'Employee Master &amp; Summary'!$A$4:$E$28, 2, FALSE)</f>
        <v>Aarav Sharma</v>
      </c>
      <c r="D4" s="23" t="str">
        <f>VLOOKUP(B4, 'Employee Master &amp; Summary'!$A$4:$E$28, 3, FALSE)</f>
        <v>DevOps &amp; Cloud</v>
      </c>
      <c r="E4" s="24">
        <v>22</v>
      </c>
      <c r="F4" s="24">
        <v>20</v>
      </c>
      <c r="G4" s="24">
        <v>2</v>
      </c>
      <c r="H4" s="24">
        <v>0</v>
      </c>
      <c r="I4" s="24">
        <f t="shared" ref="I4:I67" si="0">F4+G4</f>
        <v>22</v>
      </c>
      <c r="J4" s="15">
        <f t="shared" ref="J4:J67" si="1">I4/E4</f>
        <v>1</v>
      </c>
      <c r="K4" s="24">
        <f t="shared" ref="K4:K67" si="2">H4</f>
        <v>0</v>
      </c>
    </row>
    <row r="5" spans="1:11" x14ac:dyDescent="0.25">
      <c r="A5" s="16" t="s">
        <v>85</v>
      </c>
      <c r="B5" s="16" t="s">
        <v>19</v>
      </c>
      <c r="C5" s="25" t="str">
        <f>VLOOKUP(B5, 'Employee Master &amp; Summary'!$A$4:$E$28, 2, FALSE)</f>
        <v>Vivaan Patel</v>
      </c>
      <c r="D5" s="25" t="str">
        <f>VLOOKUP(B5, 'Employee Master &amp; Summary'!$A$4:$E$28, 3, FALSE)</f>
        <v>Digital Marketing</v>
      </c>
      <c r="E5" s="26">
        <v>22</v>
      </c>
      <c r="F5" s="26">
        <v>21</v>
      </c>
      <c r="G5" s="26">
        <v>0</v>
      </c>
      <c r="H5" s="26">
        <v>1</v>
      </c>
      <c r="I5" s="26">
        <f t="shared" si="0"/>
        <v>21</v>
      </c>
      <c r="J5" s="18">
        <f t="shared" si="1"/>
        <v>0.95454545454545459</v>
      </c>
      <c r="K5" s="26">
        <f t="shared" si="2"/>
        <v>1</v>
      </c>
    </row>
    <row r="6" spans="1:11" x14ac:dyDescent="0.25">
      <c r="A6" s="13" t="s">
        <v>85</v>
      </c>
      <c r="B6" s="13" t="s">
        <v>24</v>
      </c>
      <c r="C6" s="23" t="str">
        <f>VLOOKUP(B6, 'Employee Master &amp; Summary'!$A$4:$E$28, 2, FALSE)</f>
        <v>Aditya Verma</v>
      </c>
      <c r="D6" s="23" t="str">
        <f>VLOOKUP(B6, 'Employee Master &amp; Summary'!$A$4:$E$28, 3, FALSE)</f>
        <v>Content &amp; Education</v>
      </c>
      <c r="E6" s="24">
        <v>22</v>
      </c>
      <c r="F6" s="24">
        <v>20</v>
      </c>
      <c r="G6" s="24">
        <v>0</v>
      </c>
      <c r="H6" s="24">
        <v>2</v>
      </c>
      <c r="I6" s="24">
        <f t="shared" si="0"/>
        <v>20</v>
      </c>
      <c r="J6" s="15">
        <f t="shared" si="1"/>
        <v>0.90909090909090906</v>
      </c>
      <c r="K6" s="24">
        <f t="shared" si="2"/>
        <v>2</v>
      </c>
    </row>
    <row r="7" spans="1:11" x14ac:dyDescent="0.25">
      <c r="A7" s="16" t="s">
        <v>85</v>
      </c>
      <c r="B7" s="16" t="s">
        <v>28</v>
      </c>
      <c r="C7" s="25" t="str">
        <f>VLOOKUP(B7, 'Employee Master &amp; Summary'!$A$4:$E$28, 2, FALSE)</f>
        <v>Vihaan Gupta</v>
      </c>
      <c r="D7" s="25" t="str">
        <f>VLOOKUP(B7, 'Employee Master &amp; Summary'!$A$4:$E$28, 3, FALSE)</f>
        <v>Client Support</v>
      </c>
      <c r="E7" s="26">
        <v>22</v>
      </c>
      <c r="F7" s="26">
        <v>20</v>
      </c>
      <c r="G7" s="26">
        <v>2</v>
      </c>
      <c r="H7" s="26">
        <v>0</v>
      </c>
      <c r="I7" s="26">
        <f t="shared" si="0"/>
        <v>22</v>
      </c>
      <c r="J7" s="18">
        <f t="shared" si="1"/>
        <v>1</v>
      </c>
      <c r="K7" s="26">
        <f t="shared" si="2"/>
        <v>0</v>
      </c>
    </row>
    <row r="8" spans="1:11" x14ac:dyDescent="0.25">
      <c r="A8" s="13" t="s">
        <v>85</v>
      </c>
      <c r="B8" s="13" t="s">
        <v>32</v>
      </c>
      <c r="C8" s="23" t="str">
        <f>VLOOKUP(B8, 'Employee Master &amp; Summary'!$A$4:$E$28, 2, FALSE)</f>
        <v>Arjun Nair</v>
      </c>
      <c r="D8" s="23" t="str">
        <f>VLOOKUP(B8, 'Employee Master &amp; Summary'!$A$4:$E$28, 3, FALSE)</f>
        <v>Software Development</v>
      </c>
      <c r="E8" s="24">
        <v>22</v>
      </c>
      <c r="F8" s="24">
        <v>22</v>
      </c>
      <c r="G8" s="24">
        <v>0</v>
      </c>
      <c r="H8" s="24">
        <v>0</v>
      </c>
      <c r="I8" s="24">
        <f t="shared" si="0"/>
        <v>22</v>
      </c>
      <c r="J8" s="15">
        <f t="shared" si="1"/>
        <v>1</v>
      </c>
      <c r="K8" s="24">
        <f t="shared" si="2"/>
        <v>0</v>
      </c>
    </row>
    <row r="9" spans="1:11" x14ac:dyDescent="0.25">
      <c r="A9" s="16" t="s">
        <v>85</v>
      </c>
      <c r="B9" s="16" t="s">
        <v>35</v>
      </c>
      <c r="C9" s="25" t="str">
        <f>VLOOKUP(B9, 'Employee Master &amp; Summary'!$A$4:$E$28, 2, FALSE)</f>
        <v>Sai Kumar</v>
      </c>
      <c r="D9" s="25" t="str">
        <f>VLOOKUP(B9, 'Employee Master &amp; Summary'!$A$4:$E$28, 3, FALSE)</f>
        <v>DevOps &amp; Cloud</v>
      </c>
      <c r="E9" s="26">
        <v>22</v>
      </c>
      <c r="F9" s="26">
        <v>19</v>
      </c>
      <c r="G9" s="26">
        <v>0</v>
      </c>
      <c r="H9" s="26">
        <v>3</v>
      </c>
      <c r="I9" s="26">
        <f t="shared" si="0"/>
        <v>19</v>
      </c>
      <c r="J9" s="18">
        <f t="shared" si="1"/>
        <v>0.86363636363636365</v>
      </c>
      <c r="K9" s="26">
        <f t="shared" si="2"/>
        <v>3</v>
      </c>
    </row>
    <row r="10" spans="1:11" x14ac:dyDescent="0.25">
      <c r="A10" s="13" t="s">
        <v>85</v>
      </c>
      <c r="B10" s="13" t="s">
        <v>37</v>
      </c>
      <c r="C10" s="23" t="str">
        <f>VLOOKUP(B10, 'Employee Master &amp; Summary'!$A$4:$E$28, 2, FALSE)</f>
        <v>Reyansh Joshi</v>
      </c>
      <c r="D10" s="23" t="str">
        <f>VLOOKUP(B10, 'Employee Master &amp; Summary'!$A$4:$E$28, 3, FALSE)</f>
        <v>Digital Marketing</v>
      </c>
      <c r="E10" s="24">
        <v>22</v>
      </c>
      <c r="F10" s="24">
        <v>21</v>
      </c>
      <c r="G10" s="24">
        <v>1</v>
      </c>
      <c r="H10" s="24">
        <v>0</v>
      </c>
      <c r="I10" s="24">
        <f t="shared" si="0"/>
        <v>22</v>
      </c>
      <c r="J10" s="15">
        <f t="shared" si="1"/>
        <v>1</v>
      </c>
      <c r="K10" s="24">
        <f t="shared" si="2"/>
        <v>0</v>
      </c>
    </row>
    <row r="11" spans="1:11" x14ac:dyDescent="0.25">
      <c r="A11" s="16" t="s">
        <v>85</v>
      </c>
      <c r="B11" s="16" t="s">
        <v>39</v>
      </c>
      <c r="C11" s="25" t="str">
        <f>VLOOKUP(B11, 'Employee Master &amp; Summary'!$A$4:$E$28, 2, FALSE)</f>
        <v>Ayaan Reddy</v>
      </c>
      <c r="D11" s="25" t="str">
        <f>VLOOKUP(B11, 'Employee Master &amp; Summary'!$A$4:$E$28, 3, FALSE)</f>
        <v>Content &amp; Education</v>
      </c>
      <c r="E11" s="26">
        <v>22</v>
      </c>
      <c r="F11" s="26">
        <v>19</v>
      </c>
      <c r="G11" s="26">
        <v>1</v>
      </c>
      <c r="H11" s="26">
        <v>2</v>
      </c>
      <c r="I11" s="26">
        <f t="shared" si="0"/>
        <v>20</v>
      </c>
      <c r="J11" s="18">
        <f t="shared" si="1"/>
        <v>0.90909090909090906</v>
      </c>
      <c r="K11" s="26">
        <f t="shared" si="2"/>
        <v>2</v>
      </c>
    </row>
    <row r="12" spans="1:11" x14ac:dyDescent="0.25">
      <c r="A12" s="13" t="s">
        <v>85</v>
      </c>
      <c r="B12" s="13" t="s">
        <v>41</v>
      </c>
      <c r="C12" s="23" t="str">
        <f>VLOOKUP(B12, 'Employee Master &amp; Summary'!$A$4:$E$28, 2, FALSE)</f>
        <v>Krishna Rao</v>
      </c>
      <c r="D12" s="23" t="str">
        <f>VLOOKUP(B12, 'Employee Master &amp; Summary'!$A$4:$E$28, 3, FALSE)</f>
        <v>Client Support</v>
      </c>
      <c r="E12" s="24">
        <v>22</v>
      </c>
      <c r="F12" s="24">
        <v>18</v>
      </c>
      <c r="G12" s="24">
        <v>1</v>
      </c>
      <c r="H12" s="24">
        <v>3</v>
      </c>
      <c r="I12" s="24">
        <f t="shared" si="0"/>
        <v>19</v>
      </c>
      <c r="J12" s="15">
        <f t="shared" si="1"/>
        <v>0.86363636363636365</v>
      </c>
      <c r="K12" s="24">
        <f t="shared" si="2"/>
        <v>3</v>
      </c>
    </row>
    <row r="13" spans="1:11" x14ac:dyDescent="0.25">
      <c r="A13" s="16" t="s">
        <v>85</v>
      </c>
      <c r="B13" s="16" t="s">
        <v>43</v>
      </c>
      <c r="C13" s="25" t="str">
        <f>VLOOKUP(B13, 'Employee Master &amp; Summary'!$A$4:$E$28, 2, FALSE)</f>
        <v>Ishaan Bhatia</v>
      </c>
      <c r="D13" s="25" t="str">
        <f>VLOOKUP(B13, 'Employee Master &amp; Summary'!$A$4:$E$28, 3, FALSE)</f>
        <v>Software Development</v>
      </c>
      <c r="E13" s="26">
        <v>22</v>
      </c>
      <c r="F13" s="26">
        <v>22</v>
      </c>
      <c r="G13" s="26">
        <v>1</v>
      </c>
      <c r="H13" s="26">
        <v>0</v>
      </c>
      <c r="I13" s="26">
        <f t="shared" si="0"/>
        <v>23</v>
      </c>
      <c r="J13" s="18">
        <f t="shared" si="1"/>
        <v>1.0454545454545454</v>
      </c>
      <c r="K13" s="26">
        <f t="shared" si="2"/>
        <v>0</v>
      </c>
    </row>
    <row r="14" spans="1:11" x14ac:dyDescent="0.25">
      <c r="A14" s="13" t="s">
        <v>85</v>
      </c>
      <c r="B14" s="13" t="s">
        <v>45</v>
      </c>
      <c r="C14" s="23" t="str">
        <f>VLOOKUP(B14, 'Employee Master &amp; Summary'!$A$4:$E$28, 2, FALSE)</f>
        <v>Ananya Iyer</v>
      </c>
      <c r="D14" s="23" t="str">
        <f>VLOOKUP(B14, 'Employee Master &amp; Summary'!$A$4:$E$28, 3, FALSE)</f>
        <v>DevOps &amp; Cloud</v>
      </c>
      <c r="E14" s="24">
        <v>22</v>
      </c>
      <c r="F14" s="24">
        <v>21</v>
      </c>
      <c r="G14" s="24">
        <v>2</v>
      </c>
      <c r="H14" s="24">
        <v>0</v>
      </c>
      <c r="I14" s="24">
        <f t="shared" si="0"/>
        <v>23</v>
      </c>
      <c r="J14" s="15">
        <f t="shared" si="1"/>
        <v>1.0454545454545454</v>
      </c>
      <c r="K14" s="24">
        <f t="shared" si="2"/>
        <v>0</v>
      </c>
    </row>
    <row r="15" spans="1:11" x14ac:dyDescent="0.25">
      <c r="A15" s="16" t="s">
        <v>85</v>
      </c>
      <c r="B15" s="16" t="s">
        <v>47</v>
      </c>
      <c r="C15" s="25" t="str">
        <f>VLOOKUP(B15, 'Employee Master &amp; Summary'!$A$4:$E$28, 2, FALSE)</f>
        <v>Diya Mehta</v>
      </c>
      <c r="D15" s="25" t="str">
        <f>VLOOKUP(B15, 'Employee Master &amp; Summary'!$A$4:$E$28, 3, FALSE)</f>
        <v>Digital Marketing</v>
      </c>
      <c r="E15" s="26">
        <v>22</v>
      </c>
      <c r="F15" s="26">
        <v>21</v>
      </c>
      <c r="G15" s="26">
        <v>2</v>
      </c>
      <c r="H15" s="26">
        <v>0</v>
      </c>
      <c r="I15" s="26">
        <f t="shared" si="0"/>
        <v>23</v>
      </c>
      <c r="J15" s="18">
        <f t="shared" si="1"/>
        <v>1.0454545454545454</v>
      </c>
      <c r="K15" s="26">
        <f t="shared" si="2"/>
        <v>0</v>
      </c>
    </row>
    <row r="16" spans="1:11" x14ac:dyDescent="0.25">
      <c r="A16" s="13" t="s">
        <v>85</v>
      </c>
      <c r="B16" s="13" t="s">
        <v>49</v>
      </c>
      <c r="C16" s="23" t="str">
        <f>VLOOKUP(B16, 'Employee Master &amp; Summary'!$A$4:$E$28, 2, FALSE)</f>
        <v>Sanya Kapoor</v>
      </c>
      <c r="D16" s="23" t="str">
        <f>VLOOKUP(B16, 'Employee Master &amp; Summary'!$A$4:$E$28, 3, FALSE)</f>
        <v>Content &amp; Education</v>
      </c>
      <c r="E16" s="24">
        <v>22</v>
      </c>
      <c r="F16" s="24">
        <v>21</v>
      </c>
      <c r="G16" s="24">
        <v>0</v>
      </c>
      <c r="H16" s="24">
        <v>1</v>
      </c>
      <c r="I16" s="24">
        <f t="shared" si="0"/>
        <v>21</v>
      </c>
      <c r="J16" s="15">
        <f t="shared" si="1"/>
        <v>0.95454545454545459</v>
      </c>
      <c r="K16" s="24">
        <f t="shared" si="2"/>
        <v>1</v>
      </c>
    </row>
    <row r="17" spans="1:11" x14ac:dyDescent="0.25">
      <c r="A17" s="16" t="s">
        <v>85</v>
      </c>
      <c r="B17" s="16" t="s">
        <v>51</v>
      </c>
      <c r="C17" s="25" t="str">
        <f>VLOOKUP(B17, 'Employee Master &amp; Summary'!$A$4:$E$28, 2, FALSE)</f>
        <v>Aadhya Singh</v>
      </c>
      <c r="D17" s="25" t="str">
        <f>VLOOKUP(B17, 'Employee Master &amp; Summary'!$A$4:$E$28, 3, FALSE)</f>
        <v>Client Support</v>
      </c>
      <c r="E17" s="26">
        <v>22</v>
      </c>
      <c r="F17" s="26">
        <v>20</v>
      </c>
      <c r="G17" s="26">
        <v>1</v>
      </c>
      <c r="H17" s="26">
        <v>1</v>
      </c>
      <c r="I17" s="26">
        <f t="shared" si="0"/>
        <v>21</v>
      </c>
      <c r="J17" s="18">
        <f t="shared" si="1"/>
        <v>0.95454545454545459</v>
      </c>
      <c r="K17" s="26">
        <f t="shared" si="2"/>
        <v>1</v>
      </c>
    </row>
    <row r="18" spans="1:11" x14ac:dyDescent="0.25">
      <c r="A18" s="13" t="s">
        <v>85</v>
      </c>
      <c r="B18" s="13" t="s">
        <v>53</v>
      </c>
      <c r="C18" s="23" t="str">
        <f>VLOOKUP(B18, 'Employee Master &amp; Summary'!$A$4:$E$28, 2, FALSE)</f>
        <v>Pari Saxena</v>
      </c>
      <c r="D18" s="23" t="str">
        <f>VLOOKUP(B18, 'Employee Master &amp; Summary'!$A$4:$E$28, 3, FALSE)</f>
        <v>Software Development</v>
      </c>
      <c r="E18" s="24">
        <v>22</v>
      </c>
      <c r="F18" s="24">
        <v>18</v>
      </c>
      <c r="G18" s="24">
        <v>1</v>
      </c>
      <c r="H18" s="24">
        <v>3</v>
      </c>
      <c r="I18" s="24">
        <f t="shared" si="0"/>
        <v>19</v>
      </c>
      <c r="J18" s="15">
        <f t="shared" si="1"/>
        <v>0.86363636363636365</v>
      </c>
      <c r="K18" s="24">
        <f t="shared" si="2"/>
        <v>3</v>
      </c>
    </row>
    <row r="19" spans="1:11" x14ac:dyDescent="0.25">
      <c r="A19" s="16" t="s">
        <v>85</v>
      </c>
      <c r="B19" s="16" t="s">
        <v>55</v>
      </c>
      <c r="C19" s="25" t="str">
        <f>VLOOKUP(B19, 'Employee Master &amp; Summary'!$A$4:$E$28, 2, FALSE)</f>
        <v>Kavya Kulkarni</v>
      </c>
      <c r="D19" s="25" t="str">
        <f>VLOOKUP(B19, 'Employee Master &amp; Summary'!$A$4:$E$28, 3, FALSE)</f>
        <v>DevOps &amp; Cloud</v>
      </c>
      <c r="E19" s="26">
        <v>22</v>
      </c>
      <c r="F19" s="26">
        <v>21</v>
      </c>
      <c r="G19" s="26">
        <v>1</v>
      </c>
      <c r="H19" s="26">
        <v>0</v>
      </c>
      <c r="I19" s="26">
        <f t="shared" si="0"/>
        <v>22</v>
      </c>
      <c r="J19" s="18">
        <f t="shared" si="1"/>
        <v>1</v>
      </c>
      <c r="K19" s="26">
        <f t="shared" si="2"/>
        <v>0</v>
      </c>
    </row>
    <row r="20" spans="1:11" x14ac:dyDescent="0.25">
      <c r="A20" s="13" t="s">
        <v>85</v>
      </c>
      <c r="B20" s="13" t="s">
        <v>57</v>
      </c>
      <c r="C20" s="23" t="str">
        <f>VLOOKUP(B20, 'Employee Master &amp; Summary'!$A$4:$E$28, 2, FALSE)</f>
        <v>Anika Choudhury</v>
      </c>
      <c r="D20" s="23" t="str">
        <f>VLOOKUP(B20, 'Employee Master &amp; Summary'!$A$4:$E$28, 3, FALSE)</f>
        <v>Digital Marketing</v>
      </c>
      <c r="E20" s="24">
        <v>22</v>
      </c>
      <c r="F20" s="24">
        <v>19</v>
      </c>
      <c r="G20" s="24">
        <v>1</v>
      </c>
      <c r="H20" s="24">
        <v>2</v>
      </c>
      <c r="I20" s="24">
        <f t="shared" si="0"/>
        <v>20</v>
      </c>
      <c r="J20" s="15">
        <f t="shared" si="1"/>
        <v>0.90909090909090906</v>
      </c>
      <c r="K20" s="24">
        <f t="shared" si="2"/>
        <v>2</v>
      </c>
    </row>
    <row r="21" spans="1:11" x14ac:dyDescent="0.25">
      <c r="A21" s="16" t="s">
        <v>85</v>
      </c>
      <c r="B21" s="16" t="s">
        <v>59</v>
      </c>
      <c r="C21" s="25" t="str">
        <f>VLOOKUP(B21, 'Employee Master &amp; Summary'!$A$4:$E$28, 2, FALSE)</f>
        <v>Riya Sen</v>
      </c>
      <c r="D21" s="25" t="str">
        <f>VLOOKUP(B21, 'Employee Master &amp; Summary'!$A$4:$E$28, 3, FALSE)</f>
        <v>Content &amp; Education</v>
      </c>
      <c r="E21" s="26">
        <v>22</v>
      </c>
      <c r="F21" s="26">
        <v>22</v>
      </c>
      <c r="G21" s="26">
        <v>2</v>
      </c>
      <c r="H21" s="26">
        <v>0</v>
      </c>
      <c r="I21" s="26">
        <f t="shared" si="0"/>
        <v>24</v>
      </c>
      <c r="J21" s="18">
        <f t="shared" si="1"/>
        <v>1.0909090909090908</v>
      </c>
      <c r="K21" s="26">
        <f t="shared" si="2"/>
        <v>0</v>
      </c>
    </row>
    <row r="22" spans="1:11" x14ac:dyDescent="0.25">
      <c r="A22" s="13" t="s">
        <v>85</v>
      </c>
      <c r="B22" s="13" t="s">
        <v>61</v>
      </c>
      <c r="C22" s="23" t="str">
        <f>VLOOKUP(B22, 'Employee Master &amp; Summary'!$A$4:$E$28, 2, FALSE)</f>
        <v>Sneha Agarwal</v>
      </c>
      <c r="D22" s="23" t="str">
        <f>VLOOKUP(B22, 'Employee Master &amp; Summary'!$A$4:$E$28, 3, FALSE)</f>
        <v>Client Support</v>
      </c>
      <c r="E22" s="24">
        <v>22</v>
      </c>
      <c r="F22" s="24">
        <v>19</v>
      </c>
      <c r="G22" s="24">
        <v>1</v>
      </c>
      <c r="H22" s="24">
        <v>2</v>
      </c>
      <c r="I22" s="24">
        <f t="shared" si="0"/>
        <v>20</v>
      </c>
      <c r="J22" s="15">
        <f t="shared" si="1"/>
        <v>0.90909090909090906</v>
      </c>
      <c r="K22" s="24">
        <f t="shared" si="2"/>
        <v>2</v>
      </c>
    </row>
    <row r="23" spans="1:11" x14ac:dyDescent="0.25">
      <c r="A23" s="16" t="s">
        <v>85</v>
      </c>
      <c r="B23" s="16" t="s">
        <v>63</v>
      </c>
      <c r="C23" s="25" t="str">
        <f>VLOOKUP(B23, 'Employee Master &amp; Summary'!$A$4:$E$28, 2, FALSE)</f>
        <v>Tanvi Deshmukh</v>
      </c>
      <c r="D23" s="25" t="str">
        <f>VLOOKUP(B23, 'Employee Master &amp; Summary'!$A$4:$E$28, 3, FALSE)</f>
        <v>Software Development</v>
      </c>
      <c r="E23" s="26">
        <v>22</v>
      </c>
      <c r="F23" s="26">
        <v>21</v>
      </c>
      <c r="G23" s="26">
        <v>1</v>
      </c>
      <c r="H23" s="26">
        <v>0</v>
      </c>
      <c r="I23" s="26">
        <f t="shared" si="0"/>
        <v>22</v>
      </c>
      <c r="J23" s="18">
        <f t="shared" si="1"/>
        <v>1</v>
      </c>
      <c r="K23" s="26">
        <f t="shared" si="2"/>
        <v>0</v>
      </c>
    </row>
    <row r="24" spans="1:11" x14ac:dyDescent="0.25">
      <c r="A24" s="13" t="s">
        <v>85</v>
      </c>
      <c r="B24" s="13" t="s">
        <v>65</v>
      </c>
      <c r="C24" s="23" t="str">
        <f>VLOOKUP(B24, 'Employee Master &amp; Summary'!$A$4:$E$28, 2, FALSE)</f>
        <v>Rohan Das</v>
      </c>
      <c r="D24" s="23" t="str">
        <f>VLOOKUP(B24, 'Employee Master &amp; Summary'!$A$4:$E$28, 3, FALSE)</f>
        <v>DevOps &amp; Cloud</v>
      </c>
      <c r="E24" s="24">
        <v>22</v>
      </c>
      <c r="F24" s="24">
        <v>19</v>
      </c>
      <c r="G24" s="24">
        <v>1</v>
      </c>
      <c r="H24" s="24">
        <v>2</v>
      </c>
      <c r="I24" s="24">
        <f t="shared" si="0"/>
        <v>20</v>
      </c>
      <c r="J24" s="15">
        <f t="shared" si="1"/>
        <v>0.90909090909090906</v>
      </c>
      <c r="K24" s="24">
        <f t="shared" si="2"/>
        <v>2</v>
      </c>
    </row>
    <row r="25" spans="1:11" x14ac:dyDescent="0.25">
      <c r="A25" s="16" t="s">
        <v>85</v>
      </c>
      <c r="B25" s="16" t="s">
        <v>67</v>
      </c>
      <c r="C25" s="25" t="str">
        <f>VLOOKUP(B25, 'Employee Master &amp; Summary'!$A$4:$E$28, 2, FALSE)</f>
        <v>Vikram Malhotra</v>
      </c>
      <c r="D25" s="25" t="str">
        <f>VLOOKUP(B25, 'Employee Master &amp; Summary'!$A$4:$E$28, 3, FALSE)</f>
        <v>Digital Marketing</v>
      </c>
      <c r="E25" s="26">
        <v>22</v>
      </c>
      <c r="F25" s="26">
        <v>21</v>
      </c>
      <c r="G25" s="26">
        <v>1</v>
      </c>
      <c r="H25" s="26">
        <v>0</v>
      </c>
      <c r="I25" s="26">
        <f t="shared" si="0"/>
        <v>22</v>
      </c>
      <c r="J25" s="18">
        <f t="shared" si="1"/>
        <v>1</v>
      </c>
      <c r="K25" s="26">
        <f t="shared" si="2"/>
        <v>0</v>
      </c>
    </row>
    <row r="26" spans="1:11" x14ac:dyDescent="0.25">
      <c r="A26" s="13" t="s">
        <v>85</v>
      </c>
      <c r="B26" s="13" t="s">
        <v>69</v>
      </c>
      <c r="C26" s="23" t="str">
        <f>VLOOKUP(B26, 'Employee Master &amp; Summary'!$A$4:$E$28, 2, FALSE)</f>
        <v>Kunal Shah</v>
      </c>
      <c r="D26" s="23" t="str">
        <f>VLOOKUP(B26, 'Employee Master &amp; Summary'!$A$4:$E$28, 3, FALSE)</f>
        <v>Content &amp; Education</v>
      </c>
      <c r="E26" s="24">
        <v>22</v>
      </c>
      <c r="F26" s="24">
        <v>21</v>
      </c>
      <c r="G26" s="24">
        <v>0</v>
      </c>
      <c r="H26" s="24">
        <v>1</v>
      </c>
      <c r="I26" s="24">
        <f t="shared" si="0"/>
        <v>21</v>
      </c>
      <c r="J26" s="15">
        <f t="shared" si="1"/>
        <v>0.95454545454545459</v>
      </c>
      <c r="K26" s="24">
        <f t="shared" si="2"/>
        <v>1</v>
      </c>
    </row>
    <row r="27" spans="1:11" x14ac:dyDescent="0.25">
      <c r="A27" s="16" t="s">
        <v>85</v>
      </c>
      <c r="B27" s="16" t="s">
        <v>71</v>
      </c>
      <c r="C27" s="25" t="str">
        <f>VLOOKUP(B27, 'Employee Master &amp; Summary'!$A$4:$E$28, 2, FALSE)</f>
        <v>Siddharth Jain</v>
      </c>
      <c r="D27" s="25" t="str">
        <f>VLOOKUP(B27, 'Employee Master &amp; Summary'!$A$4:$E$28, 3, FALSE)</f>
        <v>Client Support</v>
      </c>
      <c r="E27" s="26">
        <v>22</v>
      </c>
      <c r="F27" s="26">
        <v>22</v>
      </c>
      <c r="G27" s="26">
        <v>0</v>
      </c>
      <c r="H27" s="26">
        <v>0</v>
      </c>
      <c r="I27" s="26">
        <f t="shared" si="0"/>
        <v>22</v>
      </c>
      <c r="J27" s="18">
        <f t="shared" si="1"/>
        <v>1</v>
      </c>
      <c r="K27" s="26">
        <f t="shared" si="2"/>
        <v>0</v>
      </c>
    </row>
    <row r="28" spans="1:11" x14ac:dyDescent="0.25">
      <c r="A28" s="13" t="s">
        <v>85</v>
      </c>
      <c r="B28" s="13" t="s">
        <v>73</v>
      </c>
      <c r="C28" s="23" t="str">
        <f>VLOOKUP(B28, 'Employee Master &amp; Summary'!$A$4:$E$28, 2, FALSE)</f>
        <v>Amitabh Mishra</v>
      </c>
      <c r="D28" s="23" t="str">
        <f>VLOOKUP(B28, 'Employee Master &amp; Summary'!$A$4:$E$28, 3, FALSE)</f>
        <v>Software Development</v>
      </c>
      <c r="E28" s="24">
        <v>22</v>
      </c>
      <c r="F28" s="24">
        <v>19</v>
      </c>
      <c r="G28" s="24">
        <v>2</v>
      </c>
      <c r="H28" s="24">
        <v>1</v>
      </c>
      <c r="I28" s="24">
        <f t="shared" si="0"/>
        <v>21</v>
      </c>
      <c r="J28" s="15">
        <f t="shared" si="1"/>
        <v>0.95454545454545459</v>
      </c>
      <c r="K28" s="24">
        <f t="shared" si="2"/>
        <v>1</v>
      </c>
    </row>
    <row r="29" spans="1:11" x14ac:dyDescent="0.25">
      <c r="A29" s="16" t="s">
        <v>86</v>
      </c>
      <c r="B29" s="16" t="s">
        <v>12</v>
      </c>
      <c r="C29" s="25" t="str">
        <f>VLOOKUP(B29, 'Employee Master &amp; Summary'!$A$4:$E$28, 2, FALSE)</f>
        <v>Aarav Sharma</v>
      </c>
      <c r="D29" s="25" t="str">
        <f>VLOOKUP(B29, 'Employee Master &amp; Summary'!$A$4:$E$28, 3, FALSE)</f>
        <v>DevOps &amp; Cloud</v>
      </c>
      <c r="E29" s="26">
        <v>22</v>
      </c>
      <c r="F29" s="26">
        <v>22</v>
      </c>
      <c r="G29" s="26">
        <v>1</v>
      </c>
      <c r="H29" s="26">
        <v>0</v>
      </c>
      <c r="I29" s="26">
        <f t="shared" si="0"/>
        <v>23</v>
      </c>
      <c r="J29" s="18">
        <f t="shared" si="1"/>
        <v>1.0454545454545454</v>
      </c>
      <c r="K29" s="26">
        <f t="shared" si="2"/>
        <v>0</v>
      </c>
    </row>
    <row r="30" spans="1:11" x14ac:dyDescent="0.25">
      <c r="A30" s="13" t="s">
        <v>86</v>
      </c>
      <c r="B30" s="13" t="s">
        <v>19</v>
      </c>
      <c r="C30" s="23" t="str">
        <f>VLOOKUP(B30, 'Employee Master &amp; Summary'!$A$4:$E$28, 2, FALSE)</f>
        <v>Vivaan Patel</v>
      </c>
      <c r="D30" s="23" t="str">
        <f>VLOOKUP(B30, 'Employee Master &amp; Summary'!$A$4:$E$28, 3, FALSE)</f>
        <v>Digital Marketing</v>
      </c>
      <c r="E30" s="24">
        <v>22</v>
      </c>
      <c r="F30" s="24">
        <v>18</v>
      </c>
      <c r="G30" s="24">
        <v>0</v>
      </c>
      <c r="H30" s="24">
        <v>4</v>
      </c>
      <c r="I30" s="24">
        <f t="shared" si="0"/>
        <v>18</v>
      </c>
      <c r="J30" s="15">
        <f t="shared" si="1"/>
        <v>0.81818181818181823</v>
      </c>
      <c r="K30" s="24">
        <f t="shared" si="2"/>
        <v>4</v>
      </c>
    </row>
    <row r="31" spans="1:11" x14ac:dyDescent="0.25">
      <c r="A31" s="16" t="s">
        <v>86</v>
      </c>
      <c r="B31" s="16" t="s">
        <v>24</v>
      </c>
      <c r="C31" s="25" t="str">
        <f>VLOOKUP(B31, 'Employee Master &amp; Summary'!$A$4:$E$28, 2, FALSE)</f>
        <v>Aditya Verma</v>
      </c>
      <c r="D31" s="25" t="str">
        <f>VLOOKUP(B31, 'Employee Master &amp; Summary'!$A$4:$E$28, 3, FALSE)</f>
        <v>Content &amp; Education</v>
      </c>
      <c r="E31" s="26">
        <v>22</v>
      </c>
      <c r="F31" s="26">
        <v>18</v>
      </c>
      <c r="G31" s="26">
        <v>0</v>
      </c>
      <c r="H31" s="26">
        <v>4</v>
      </c>
      <c r="I31" s="26">
        <f t="shared" si="0"/>
        <v>18</v>
      </c>
      <c r="J31" s="18">
        <f t="shared" si="1"/>
        <v>0.81818181818181823</v>
      </c>
      <c r="K31" s="26">
        <f t="shared" si="2"/>
        <v>4</v>
      </c>
    </row>
    <row r="32" spans="1:11" x14ac:dyDescent="0.25">
      <c r="A32" s="13" t="s">
        <v>86</v>
      </c>
      <c r="B32" s="13" t="s">
        <v>28</v>
      </c>
      <c r="C32" s="23" t="str">
        <f>VLOOKUP(B32, 'Employee Master &amp; Summary'!$A$4:$E$28, 2, FALSE)</f>
        <v>Vihaan Gupta</v>
      </c>
      <c r="D32" s="23" t="str">
        <f>VLOOKUP(B32, 'Employee Master &amp; Summary'!$A$4:$E$28, 3, FALSE)</f>
        <v>Client Support</v>
      </c>
      <c r="E32" s="24">
        <v>22</v>
      </c>
      <c r="F32" s="24">
        <v>22</v>
      </c>
      <c r="G32" s="24">
        <v>0</v>
      </c>
      <c r="H32" s="24">
        <v>0</v>
      </c>
      <c r="I32" s="24">
        <f t="shared" si="0"/>
        <v>22</v>
      </c>
      <c r="J32" s="15">
        <f t="shared" si="1"/>
        <v>1</v>
      </c>
      <c r="K32" s="24">
        <f t="shared" si="2"/>
        <v>0</v>
      </c>
    </row>
    <row r="33" spans="1:11" x14ac:dyDescent="0.25">
      <c r="A33" s="16" t="s">
        <v>86</v>
      </c>
      <c r="B33" s="16" t="s">
        <v>32</v>
      </c>
      <c r="C33" s="25" t="str">
        <f>VLOOKUP(B33, 'Employee Master &amp; Summary'!$A$4:$E$28, 2, FALSE)</f>
        <v>Arjun Nair</v>
      </c>
      <c r="D33" s="25" t="str">
        <f>VLOOKUP(B33, 'Employee Master &amp; Summary'!$A$4:$E$28, 3, FALSE)</f>
        <v>Software Development</v>
      </c>
      <c r="E33" s="26">
        <v>22</v>
      </c>
      <c r="F33" s="26">
        <v>18</v>
      </c>
      <c r="G33" s="26">
        <v>2</v>
      </c>
      <c r="H33" s="26">
        <v>2</v>
      </c>
      <c r="I33" s="26">
        <f t="shared" si="0"/>
        <v>20</v>
      </c>
      <c r="J33" s="18">
        <f t="shared" si="1"/>
        <v>0.90909090909090906</v>
      </c>
      <c r="K33" s="26">
        <f t="shared" si="2"/>
        <v>2</v>
      </c>
    </row>
    <row r="34" spans="1:11" x14ac:dyDescent="0.25">
      <c r="A34" s="13" t="s">
        <v>86</v>
      </c>
      <c r="B34" s="13" t="s">
        <v>35</v>
      </c>
      <c r="C34" s="23" t="str">
        <f>VLOOKUP(B34, 'Employee Master &amp; Summary'!$A$4:$E$28, 2, FALSE)</f>
        <v>Sai Kumar</v>
      </c>
      <c r="D34" s="23" t="str">
        <f>VLOOKUP(B34, 'Employee Master &amp; Summary'!$A$4:$E$28, 3, FALSE)</f>
        <v>DevOps &amp; Cloud</v>
      </c>
      <c r="E34" s="24">
        <v>22</v>
      </c>
      <c r="F34" s="24">
        <v>18</v>
      </c>
      <c r="G34" s="24">
        <v>0</v>
      </c>
      <c r="H34" s="24">
        <v>4</v>
      </c>
      <c r="I34" s="24">
        <f t="shared" si="0"/>
        <v>18</v>
      </c>
      <c r="J34" s="15">
        <f t="shared" si="1"/>
        <v>0.81818181818181823</v>
      </c>
      <c r="K34" s="24">
        <f t="shared" si="2"/>
        <v>4</v>
      </c>
    </row>
    <row r="35" spans="1:11" x14ac:dyDescent="0.25">
      <c r="A35" s="16" t="s">
        <v>86</v>
      </c>
      <c r="B35" s="16" t="s">
        <v>37</v>
      </c>
      <c r="C35" s="25" t="str">
        <f>VLOOKUP(B35, 'Employee Master &amp; Summary'!$A$4:$E$28, 2, FALSE)</f>
        <v>Reyansh Joshi</v>
      </c>
      <c r="D35" s="25" t="str">
        <f>VLOOKUP(B35, 'Employee Master &amp; Summary'!$A$4:$E$28, 3, FALSE)</f>
        <v>Digital Marketing</v>
      </c>
      <c r="E35" s="26">
        <v>22</v>
      </c>
      <c r="F35" s="26">
        <v>21</v>
      </c>
      <c r="G35" s="26">
        <v>2</v>
      </c>
      <c r="H35" s="26">
        <v>0</v>
      </c>
      <c r="I35" s="26">
        <f t="shared" si="0"/>
        <v>23</v>
      </c>
      <c r="J35" s="18">
        <f t="shared" si="1"/>
        <v>1.0454545454545454</v>
      </c>
      <c r="K35" s="26">
        <f t="shared" si="2"/>
        <v>0</v>
      </c>
    </row>
    <row r="36" spans="1:11" x14ac:dyDescent="0.25">
      <c r="A36" s="13" t="s">
        <v>86</v>
      </c>
      <c r="B36" s="13" t="s">
        <v>39</v>
      </c>
      <c r="C36" s="23" t="str">
        <f>VLOOKUP(B36, 'Employee Master &amp; Summary'!$A$4:$E$28, 2, FALSE)</f>
        <v>Ayaan Reddy</v>
      </c>
      <c r="D36" s="23" t="str">
        <f>VLOOKUP(B36, 'Employee Master &amp; Summary'!$A$4:$E$28, 3, FALSE)</f>
        <v>Content &amp; Education</v>
      </c>
      <c r="E36" s="24">
        <v>22</v>
      </c>
      <c r="F36" s="24">
        <v>20</v>
      </c>
      <c r="G36" s="24">
        <v>2</v>
      </c>
      <c r="H36" s="24">
        <v>0</v>
      </c>
      <c r="I36" s="24">
        <f t="shared" si="0"/>
        <v>22</v>
      </c>
      <c r="J36" s="15">
        <f t="shared" si="1"/>
        <v>1</v>
      </c>
      <c r="K36" s="24">
        <f t="shared" si="2"/>
        <v>0</v>
      </c>
    </row>
    <row r="37" spans="1:11" x14ac:dyDescent="0.25">
      <c r="A37" s="16" t="s">
        <v>86</v>
      </c>
      <c r="B37" s="16" t="s">
        <v>41</v>
      </c>
      <c r="C37" s="25" t="str">
        <f>VLOOKUP(B37, 'Employee Master &amp; Summary'!$A$4:$E$28, 2, FALSE)</f>
        <v>Krishna Rao</v>
      </c>
      <c r="D37" s="25" t="str">
        <f>VLOOKUP(B37, 'Employee Master &amp; Summary'!$A$4:$E$28, 3, FALSE)</f>
        <v>Client Support</v>
      </c>
      <c r="E37" s="26">
        <v>22</v>
      </c>
      <c r="F37" s="26">
        <v>18</v>
      </c>
      <c r="G37" s="26">
        <v>2</v>
      </c>
      <c r="H37" s="26">
        <v>2</v>
      </c>
      <c r="I37" s="26">
        <f t="shared" si="0"/>
        <v>20</v>
      </c>
      <c r="J37" s="18">
        <f t="shared" si="1"/>
        <v>0.90909090909090906</v>
      </c>
      <c r="K37" s="26">
        <f t="shared" si="2"/>
        <v>2</v>
      </c>
    </row>
    <row r="38" spans="1:11" x14ac:dyDescent="0.25">
      <c r="A38" s="13" t="s">
        <v>86</v>
      </c>
      <c r="B38" s="13" t="s">
        <v>43</v>
      </c>
      <c r="C38" s="23" t="str">
        <f>VLOOKUP(B38, 'Employee Master &amp; Summary'!$A$4:$E$28, 2, FALSE)</f>
        <v>Ishaan Bhatia</v>
      </c>
      <c r="D38" s="23" t="str">
        <f>VLOOKUP(B38, 'Employee Master &amp; Summary'!$A$4:$E$28, 3, FALSE)</f>
        <v>Software Development</v>
      </c>
      <c r="E38" s="24">
        <v>22</v>
      </c>
      <c r="F38" s="24">
        <v>20</v>
      </c>
      <c r="G38" s="24">
        <v>0</v>
      </c>
      <c r="H38" s="24">
        <v>2</v>
      </c>
      <c r="I38" s="24">
        <f t="shared" si="0"/>
        <v>20</v>
      </c>
      <c r="J38" s="15">
        <f t="shared" si="1"/>
        <v>0.90909090909090906</v>
      </c>
      <c r="K38" s="24">
        <f t="shared" si="2"/>
        <v>2</v>
      </c>
    </row>
    <row r="39" spans="1:11" x14ac:dyDescent="0.25">
      <c r="A39" s="16" t="s">
        <v>86</v>
      </c>
      <c r="B39" s="16" t="s">
        <v>45</v>
      </c>
      <c r="C39" s="25" t="str">
        <f>VLOOKUP(B39, 'Employee Master &amp; Summary'!$A$4:$E$28, 2, FALSE)</f>
        <v>Ananya Iyer</v>
      </c>
      <c r="D39" s="25" t="str">
        <f>VLOOKUP(B39, 'Employee Master &amp; Summary'!$A$4:$E$28, 3, FALSE)</f>
        <v>DevOps &amp; Cloud</v>
      </c>
      <c r="E39" s="26">
        <v>22</v>
      </c>
      <c r="F39" s="26">
        <v>20</v>
      </c>
      <c r="G39" s="26">
        <v>0</v>
      </c>
      <c r="H39" s="26">
        <v>2</v>
      </c>
      <c r="I39" s="26">
        <f t="shared" si="0"/>
        <v>20</v>
      </c>
      <c r="J39" s="18">
        <f t="shared" si="1"/>
        <v>0.90909090909090906</v>
      </c>
      <c r="K39" s="26">
        <f t="shared" si="2"/>
        <v>2</v>
      </c>
    </row>
    <row r="40" spans="1:11" x14ac:dyDescent="0.25">
      <c r="A40" s="13" t="s">
        <v>86</v>
      </c>
      <c r="B40" s="13" t="s">
        <v>47</v>
      </c>
      <c r="C40" s="23" t="str">
        <f>VLOOKUP(B40, 'Employee Master &amp; Summary'!$A$4:$E$28, 2, FALSE)</f>
        <v>Diya Mehta</v>
      </c>
      <c r="D40" s="23" t="str">
        <f>VLOOKUP(B40, 'Employee Master &amp; Summary'!$A$4:$E$28, 3, FALSE)</f>
        <v>Digital Marketing</v>
      </c>
      <c r="E40" s="24">
        <v>22</v>
      </c>
      <c r="F40" s="24">
        <v>19</v>
      </c>
      <c r="G40" s="24">
        <v>2</v>
      </c>
      <c r="H40" s="24">
        <v>1</v>
      </c>
      <c r="I40" s="24">
        <f t="shared" si="0"/>
        <v>21</v>
      </c>
      <c r="J40" s="15">
        <f t="shared" si="1"/>
        <v>0.95454545454545459</v>
      </c>
      <c r="K40" s="24">
        <f t="shared" si="2"/>
        <v>1</v>
      </c>
    </row>
    <row r="41" spans="1:11" x14ac:dyDescent="0.25">
      <c r="A41" s="16" t="s">
        <v>86</v>
      </c>
      <c r="B41" s="16" t="s">
        <v>49</v>
      </c>
      <c r="C41" s="25" t="str">
        <f>VLOOKUP(B41, 'Employee Master &amp; Summary'!$A$4:$E$28, 2, FALSE)</f>
        <v>Sanya Kapoor</v>
      </c>
      <c r="D41" s="25" t="str">
        <f>VLOOKUP(B41, 'Employee Master &amp; Summary'!$A$4:$E$28, 3, FALSE)</f>
        <v>Content &amp; Education</v>
      </c>
      <c r="E41" s="26">
        <v>22</v>
      </c>
      <c r="F41" s="26">
        <v>19</v>
      </c>
      <c r="G41" s="26">
        <v>0</v>
      </c>
      <c r="H41" s="26">
        <v>3</v>
      </c>
      <c r="I41" s="26">
        <f t="shared" si="0"/>
        <v>19</v>
      </c>
      <c r="J41" s="18">
        <f t="shared" si="1"/>
        <v>0.86363636363636365</v>
      </c>
      <c r="K41" s="26">
        <f t="shared" si="2"/>
        <v>3</v>
      </c>
    </row>
    <row r="42" spans="1:11" x14ac:dyDescent="0.25">
      <c r="A42" s="13" t="s">
        <v>86</v>
      </c>
      <c r="B42" s="13" t="s">
        <v>51</v>
      </c>
      <c r="C42" s="23" t="str">
        <f>VLOOKUP(B42, 'Employee Master &amp; Summary'!$A$4:$E$28, 2, FALSE)</f>
        <v>Aadhya Singh</v>
      </c>
      <c r="D42" s="23" t="str">
        <f>VLOOKUP(B42, 'Employee Master &amp; Summary'!$A$4:$E$28, 3, FALSE)</f>
        <v>Client Support</v>
      </c>
      <c r="E42" s="24">
        <v>22</v>
      </c>
      <c r="F42" s="24">
        <v>21</v>
      </c>
      <c r="G42" s="24">
        <v>2</v>
      </c>
      <c r="H42" s="24">
        <v>0</v>
      </c>
      <c r="I42" s="24">
        <f t="shared" si="0"/>
        <v>23</v>
      </c>
      <c r="J42" s="15">
        <f t="shared" si="1"/>
        <v>1.0454545454545454</v>
      </c>
      <c r="K42" s="24">
        <f t="shared" si="2"/>
        <v>0</v>
      </c>
    </row>
    <row r="43" spans="1:11" x14ac:dyDescent="0.25">
      <c r="A43" s="16" t="s">
        <v>86</v>
      </c>
      <c r="B43" s="16" t="s">
        <v>53</v>
      </c>
      <c r="C43" s="25" t="str">
        <f>VLOOKUP(B43, 'Employee Master &amp; Summary'!$A$4:$E$28, 2, FALSE)</f>
        <v>Pari Saxena</v>
      </c>
      <c r="D43" s="25" t="str">
        <f>VLOOKUP(B43, 'Employee Master &amp; Summary'!$A$4:$E$28, 3, FALSE)</f>
        <v>Software Development</v>
      </c>
      <c r="E43" s="26">
        <v>22</v>
      </c>
      <c r="F43" s="26">
        <v>18</v>
      </c>
      <c r="G43" s="26">
        <v>1</v>
      </c>
      <c r="H43" s="26">
        <v>3</v>
      </c>
      <c r="I43" s="26">
        <f t="shared" si="0"/>
        <v>19</v>
      </c>
      <c r="J43" s="18">
        <f t="shared" si="1"/>
        <v>0.86363636363636365</v>
      </c>
      <c r="K43" s="26">
        <f t="shared" si="2"/>
        <v>3</v>
      </c>
    </row>
    <row r="44" spans="1:11" x14ac:dyDescent="0.25">
      <c r="A44" s="13" t="s">
        <v>86</v>
      </c>
      <c r="B44" s="13" t="s">
        <v>55</v>
      </c>
      <c r="C44" s="23" t="str">
        <f>VLOOKUP(B44, 'Employee Master &amp; Summary'!$A$4:$E$28, 2, FALSE)</f>
        <v>Kavya Kulkarni</v>
      </c>
      <c r="D44" s="23" t="str">
        <f>VLOOKUP(B44, 'Employee Master &amp; Summary'!$A$4:$E$28, 3, FALSE)</f>
        <v>DevOps &amp; Cloud</v>
      </c>
      <c r="E44" s="24">
        <v>22</v>
      </c>
      <c r="F44" s="24">
        <v>18</v>
      </c>
      <c r="G44" s="24">
        <v>2</v>
      </c>
      <c r="H44" s="24">
        <v>2</v>
      </c>
      <c r="I44" s="24">
        <f t="shared" si="0"/>
        <v>20</v>
      </c>
      <c r="J44" s="15">
        <f t="shared" si="1"/>
        <v>0.90909090909090906</v>
      </c>
      <c r="K44" s="24">
        <f t="shared" si="2"/>
        <v>2</v>
      </c>
    </row>
    <row r="45" spans="1:11" x14ac:dyDescent="0.25">
      <c r="A45" s="16" t="s">
        <v>86</v>
      </c>
      <c r="B45" s="16" t="s">
        <v>57</v>
      </c>
      <c r="C45" s="25" t="str">
        <f>VLOOKUP(B45, 'Employee Master &amp; Summary'!$A$4:$E$28, 2, FALSE)</f>
        <v>Anika Choudhury</v>
      </c>
      <c r="D45" s="25" t="str">
        <f>VLOOKUP(B45, 'Employee Master &amp; Summary'!$A$4:$E$28, 3, FALSE)</f>
        <v>Digital Marketing</v>
      </c>
      <c r="E45" s="26">
        <v>22</v>
      </c>
      <c r="F45" s="26">
        <v>22</v>
      </c>
      <c r="G45" s="26">
        <v>2</v>
      </c>
      <c r="H45" s="26">
        <v>0</v>
      </c>
      <c r="I45" s="26">
        <f t="shared" si="0"/>
        <v>24</v>
      </c>
      <c r="J45" s="18">
        <f t="shared" si="1"/>
        <v>1.0909090909090908</v>
      </c>
      <c r="K45" s="26">
        <f t="shared" si="2"/>
        <v>0</v>
      </c>
    </row>
    <row r="46" spans="1:11" x14ac:dyDescent="0.25">
      <c r="A46" s="13" t="s">
        <v>86</v>
      </c>
      <c r="B46" s="13" t="s">
        <v>59</v>
      </c>
      <c r="C46" s="23" t="str">
        <f>VLOOKUP(B46, 'Employee Master &amp; Summary'!$A$4:$E$28, 2, FALSE)</f>
        <v>Riya Sen</v>
      </c>
      <c r="D46" s="23" t="str">
        <f>VLOOKUP(B46, 'Employee Master &amp; Summary'!$A$4:$E$28, 3, FALSE)</f>
        <v>Content &amp; Education</v>
      </c>
      <c r="E46" s="24">
        <v>22</v>
      </c>
      <c r="F46" s="24">
        <v>21</v>
      </c>
      <c r="G46" s="24">
        <v>1</v>
      </c>
      <c r="H46" s="24">
        <v>0</v>
      </c>
      <c r="I46" s="24">
        <f t="shared" si="0"/>
        <v>22</v>
      </c>
      <c r="J46" s="15">
        <f t="shared" si="1"/>
        <v>1</v>
      </c>
      <c r="K46" s="24">
        <f t="shared" si="2"/>
        <v>0</v>
      </c>
    </row>
    <row r="47" spans="1:11" x14ac:dyDescent="0.25">
      <c r="A47" s="16" t="s">
        <v>86</v>
      </c>
      <c r="B47" s="16" t="s">
        <v>61</v>
      </c>
      <c r="C47" s="25" t="str">
        <f>VLOOKUP(B47, 'Employee Master &amp; Summary'!$A$4:$E$28, 2, FALSE)</f>
        <v>Sneha Agarwal</v>
      </c>
      <c r="D47" s="25" t="str">
        <f>VLOOKUP(B47, 'Employee Master &amp; Summary'!$A$4:$E$28, 3, FALSE)</f>
        <v>Client Support</v>
      </c>
      <c r="E47" s="26">
        <v>22</v>
      </c>
      <c r="F47" s="26">
        <v>20</v>
      </c>
      <c r="G47" s="26">
        <v>2</v>
      </c>
      <c r="H47" s="26">
        <v>0</v>
      </c>
      <c r="I47" s="26">
        <f t="shared" si="0"/>
        <v>22</v>
      </c>
      <c r="J47" s="18">
        <f t="shared" si="1"/>
        <v>1</v>
      </c>
      <c r="K47" s="26">
        <f t="shared" si="2"/>
        <v>0</v>
      </c>
    </row>
    <row r="48" spans="1:11" x14ac:dyDescent="0.25">
      <c r="A48" s="13" t="s">
        <v>86</v>
      </c>
      <c r="B48" s="13" t="s">
        <v>63</v>
      </c>
      <c r="C48" s="23" t="str">
        <f>VLOOKUP(B48, 'Employee Master &amp; Summary'!$A$4:$E$28, 2, FALSE)</f>
        <v>Tanvi Deshmukh</v>
      </c>
      <c r="D48" s="23" t="str">
        <f>VLOOKUP(B48, 'Employee Master &amp; Summary'!$A$4:$E$28, 3, FALSE)</f>
        <v>Software Development</v>
      </c>
      <c r="E48" s="24">
        <v>22</v>
      </c>
      <c r="F48" s="24">
        <v>18</v>
      </c>
      <c r="G48" s="24">
        <v>2</v>
      </c>
      <c r="H48" s="24">
        <v>2</v>
      </c>
      <c r="I48" s="24">
        <f t="shared" si="0"/>
        <v>20</v>
      </c>
      <c r="J48" s="15">
        <f t="shared" si="1"/>
        <v>0.90909090909090906</v>
      </c>
      <c r="K48" s="24">
        <f t="shared" si="2"/>
        <v>2</v>
      </c>
    </row>
    <row r="49" spans="1:11" x14ac:dyDescent="0.25">
      <c r="A49" s="16" t="s">
        <v>86</v>
      </c>
      <c r="B49" s="16" t="s">
        <v>65</v>
      </c>
      <c r="C49" s="25" t="str">
        <f>VLOOKUP(B49, 'Employee Master &amp; Summary'!$A$4:$E$28, 2, FALSE)</f>
        <v>Rohan Das</v>
      </c>
      <c r="D49" s="25" t="str">
        <f>VLOOKUP(B49, 'Employee Master &amp; Summary'!$A$4:$E$28, 3, FALSE)</f>
        <v>DevOps &amp; Cloud</v>
      </c>
      <c r="E49" s="26">
        <v>22</v>
      </c>
      <c r="F49" s="26">
        <v>22</v>
      </c>
      <c r="G49" s="26">
        <v>2</v>
      </c>
      <c r="H49" s="26">
        <v>0</v>
      </c>
      <c r="I49" s="26">
        <f t="shared" si="0"/>
        <v>24</v>
      </c>
      <c r="J49" s="18">
        <f t="shared" si="1"/>
        <v>1.0909090909090908</v>
      </c>
      <c r="K49" s="26">
        <f t="shared" si="2"/>
        <v>0</v>
      </c>
    </row>
    <row r="50" spans="1:11" x14ac:dyDescent="0.25">
      <c r="A50" s="13" t="s">
        <v>86</v>
      </c>
      <c r="B50" s="13" t="s">
        <v>67</v>
      </c>
      <c r="C50" s="23" t="str">
        <f>VLOOKUP(B50, 'Employee Master &amp; Summary'!$A$4:$E$28, 2, FALSE)</f>
        <v>Vikram Malhotra</v>
      </c>
      <c r="D50" s="23" t="str">
        <f>VLOOKUP(B50, 'Employee Master &amp; Summary'!$A$4:$E$28, 3, FALSE)</f>
        <v>Digital Marketing</v>
      </c>
      <c r="E50" s="24">
        <v>22</v>
      </c>
      <c r="F50" s="24">
        <v>20</v>
      </c>
      <c r="G50" s="24">
        <v>0</v>
      </c>
      <c r="H50" s="24">
        <v>2</v>
      </c>
      <c r="I50" s="24">
        <f t="shared" si="0"/>
        <v>20</v>
      </c>
      <c r="J50" s="15">
        <f t="shared" si="1"/>
        <v>0.90909090909090906</v>
      </c>
      <c r="K50" s="24">
        <f t="shared" si="2"/>
        <v>2</v>
      </c>
    </row>
    <row r="51" spans="1:11" x14ac:dyDescent="0.25">
      <c r="A51" s="16" t="s">
        <v>86</v>
      </c>
      <c r="B51" s="16" t="s">
        <v>69</v>
      </c>
      <c r="C51" s="25" t="str">
        <f>VLOOKUP(B51, 'Employee Master &amp; Summary'!$A$4:$E$28, 2, FALSE)</f>
        <v>Kunal Shah</v>
      </c>
      <c r="D51" s="25" t="str">
        <f>VLOOKUP(B51, 'Employee Master &amp; Summary'!$A$4:$E$28, 3, FALSE)</f>
        <v>Content &amp; Education</v>
      </c>
      <c r="E51" s="26">
        <v>22</v>
      </c>
      <c r="F51" s="26">
        <v>22</v>
      </c>
      <c r="G51" s="26">
        <v>1</v>
      </c>
      <c r="H51" s="26">
        <v>0</v>
      </c>
      <c r="I51" s="26">
        <f t="shared" si="0"/>
        <v>23</v>
      </c>
      <c r="J51" s="18">
        <f t="shared" si="1"/>
        <v>1.0454545454545454</v>
      </c>
      <c r="K51" s="26">
        <f t="shared" si="2"/>
        <v>0</v>
      </c>
    </row>
    <row r="52" spans="1:11" x14ac:dyDescent="0.25">
      <c r="A52" s="13" t="s">
        <v>86</v>
      </c>
      <c r="B52" s="13" t="s">
        <v>71</v>
      </c>
      <c r="C52" s="23" t="str">
        <f>VLOOKUP(B52, 'Employee Master &amp; Summary'!$A$4:$E$28, 2, FALSE)</f>
        <v>Siddharth Jain</v>
      </c>
      <c r="D52" s="23" t="str">
        <f>VLOOKUP(B52, 'Employee Master &amp; Summary'!$A$4:$E$28, 3, FALSE)</f>
        <v>Client Support</v>
      </c>
      <c r="E52" s="24">
        <v>22</v>
      </c>
      <c r="F52" s="24">
        <v>20</v>
      </c>
      <c r="G52" s="24">
        <v>0</v>
      </c>
      <c r="H52" s="24">
        <v>2</v>
      </c>
      <c r="I52" s="24">
        <f t="shared" si="0"/>
        <v>20</v>
      </c>
      <c r="J52" s="15">
        <f t="shared" si="1"/>
        <v>0.90909090909090906</v>
      </c>
      <c r="K52" s="24">
        <f t="shared" si="2"/>
        <v>2</v>
      </c>
    </row>
    <row r="53" spans="1:11" x14ac:dyDescent="0.25">
      <c r="A53" s="16" t="s">
        <v>86</v>
      </c>
      <c r="B53" s="16" t="s">
        <v>73</v>
      </c>
      <c r="C53" s="25" t="str">
        <f>VLOOKUP(B53, 'Employee Master &amp; Summary'!$A$4:$E$28, 2, FALSE)</f>
        <v>Amitabh Mishra</v>
      </c>
      <c r="D53" s="25" t="str">
        <f>VLOOKUP(B53, 'Employee Master &amp; Summary'!$A$4:$E$28, 3, FALSE)</f>
        <v>Software Development</v>
      </c>
      <c r="E53" s="26">
        <v>22</v>
      </c>
      <c r="F53" s="26">
        <v>19</v>
      </c>
      <c r="G53" s="26">
        <v>1</v>
      </c>
      <c r="H53" s="26">
        <v>2</v>
      </c>
      <c r="I53" s="26">
        <f t="shared" si="0"/>
        <v>20</v>
      </c>
      <c r="J53" s="18">
        <f t="shared" si="1"/>
        <v>0.90909090909090906</v>
      </c>
      <c r="K53" s="26">
        <f t="shared" si="2"/>
        <v>2</v>
      </c>
    </row>
    <row r="54" spans="1:11" x14ac:dyDescent="0.25">
      <c r="A54" s="13" t="s">
        <v>87</v>
      </c>
      <c r="B54" s="13" t="s">
        <v>12</v>
      </c>
      <c r="C54" s="23" t="str">
        <f>VLOOKUP(B54, 'Employee Master &amp; Summary'!$A$4:$E$28, 2, FALSE)</f>
        <v>Aarav Sharma</v>
      </c>
      <c r="D54" s="23" t="str">
        <f>VLOOKUP(B54, 'Employee Master &amp; Summary'!$A$4:$E$28, 3, FALSE)</f>
        <v>DevOps &amp; Cloud</v>
      </c>
      <c r="E54" s="24">
        <v>22</v>
      </c>
      <c r="F54" s="24">
        <v>21</v>
      </c>
      <c r="G54" s="24">
        <v>0</v>
      </c>
      <c r="H54" s="24">
        <v>1</v>
      </c>
      <c r="I54" s="24">
        <f t="shared" si="0"/>
        <v>21</v>
      </c>
      <c r="J54" s="15">
        <f t="shared" si="1"/>
        <v>0.95454545454545459</v>
      </c>
      <c r="K54" s="24">
        <f t="shared" si="2"/>
        <v>1</v>
      </c>
    </row>
    <row r="55" spans="1:11" x14ac:dyDescent="0.25">
      <c r="A55" s="16" t="s">
        <v>87</v>
      </c>
      <c r="B55" s="16" t="s">
        <v>19</v>
      </c>
      <c r="C55" s="25" t="str">
        <f>VLOOKUP(B55, 'Employee Master &amp; Summary'!$A$4:$E$28, 2, FALSE)</f>
        <v>Vivaan Patel</v>
      </c>
      <c r="D55" s="25" t="str">
        <f>VLOOKUP(B55, 'Employee Master &amp; Summary'!$A$4:$E$28, 3, FALSE)</f>
        <v>Digital Marketing</v>
      </c>
      <c r="E55" s="26">
        <v>22</v>
      </c>
      <c r="F55" s="26">
        <v>20</v>
      </c>
      <c r="G55" s="26">
        <v>2</v>
      </c>
      <c r="H55" s="26">
        <v>0</v>
      </c>
      <c r="I55" s="26">
        <f t="shared" si="0"/>
        <v>22</v>
      </c>
      <c r="J55" s="18">
        <f t="shared" si="1"/>
        <v>1</v>
      </c>
      <c r="K55" s="26">
        <f t="shared" si="2"/>
        <v>0</v>
      </c>
    </row>
    <row r="56" spans="1:11" x14ac:dyDescent="0.25">
      <c r="A56" s="13" t="s">
        <v>87</v>
      </c>
      <c r="B56" s="13" t="s">
        <v>24</v>
      </c>
      <c r="C56" s="23" t="str">
        <f>VLOOKUP(B56, 'Employee Master &amp; Summary'!$A$4:$E$28, 2, FALSE)</f>
        <v>Aditya Verma</v>
      </c>
      <c r="D56" s="23" t="str">
        <f>VLOOKUP(B56, 'Employee Master &amp; Summary'!$A$4:$E$28, 3, FALSE)</f>
        <v>Content &amp; Education</v>
      </c>
      <c r="E56" s="24">
        <v>22</v>
      </c>
      <c r="F56" s="24">
        <v>18</v>
      </c>
      <c r="G56" s="24">
        <v>0</v>
      </c>
      <c r="H56" s="24">
        <v>4</v>
      </c>
      <c r="I56" s="24">
        <f t="shared" si="0"/>
        <v>18</v>
      </c>
      <c r="J56" s="15">
        <f t="shared" si="1"/>
        <v>0.81818181818181823</v>
      </c>
      <c r="K56" s="24">
        <f t="shared" si="2"/>
        <v>4</v>
      </c>
    </row>
    <row r="57" spans="1:11" x14ac:dyDescent="0.25">
      <c r="A57" s="16" t="s">
        <v>87</v>
      </c>
      <c r="B57" s="16" t="s">
        <v>28</v>
      </c>
      <c r="C57" s="25" t="str">
        <f>VLOOKUP(B57, 'Employee Master &amp; Summary'!$A$4:$E$28, 2, FALSE)</f>
        <v>Vihaan Gupta</v>
      </c>
      <c r="D57" s="25" t="str">
        <f>VLOOKUP(B57, 'Employee Master &amp; Summary'!$A$4:$E$28, 3, FALSE)</f>
        <v>Client Support</v>
      </c>
      <c r="E57" s="26">
        <v>22</v>
      </c>
      <c r="F57" s="26">
        <v>21</v>
      </c>
      <c r="G57" s="26">
        <v>1</v>
      </c>
      <c r="H57" s="26">
        <v>0</v>
      </c>
      <c r="I57" s="26">
        <f t="shared" si="0"/>
        <v>22</v>
      </c>
      <c r="J57" s="18">
        <f t="shared" si="1"/>
        <v>1</v>
      </c>
      <c r="K57" s="26">
        <f t="shared" si="2"/>
        <v>0</v>
      </c>
    </row>
    <row r="58" spans="1:11" x14ac:dyDescent="0.25">
      <c r="A58" s="13" t="s">
        <v>87</v>
      </c>
      <c r="B58" s="13" t="s">
        <v>32</v>
      </c>
      <c r="C58" s="23" t="str">
        <f>VLOOKUP(B58, 'Employee Master &amp; Summary'!$A$4:$E$28, 2, FALSE)</f>
        <v>Arjun Nair</v>
      </c>
      <c r="D58" s="23" t="str">
        <f>VLOOKUP(B58, 'Employee Master &amp; Summary'!$A$4:$E$28, 3, FALSE)</f>
        <v>Software Development</v>
      </c>
      <c r="E58" s="24">
        <v>22</v>
      </c>
      <c r="F58" s="24">
        <v>22</v>
      </c>
      <c r="G58" s="24">
        <v>2</v>
      </c>
      <c r="H58" s="24">
        <v>0</v>
      </c>
      <c r="I58" s="24">
        <f t="shared" si="0"/>
        <v>24</v>
      </c>
      <c r="J58" s="15">
        <f t="shared" si="1"/>
        <v>1.0909090909090908</v>
      </c>
      <c r="K58" s="24">
        <f t="shared" si="2"/>
        <v>0</v>
      </c>
    </row>
    <row r="59" spans="1:11" x14ac:dyDescent="0.25">
      <c r="A59" s="16" t="s">
        <v>87</v>
      </c>
      <c r="B59" s="16" t="s">
        <v>35</v>
      </c>
      <c r="C59" s="25" t="str">
        <f>VLOOKUP(B59, 'Employee Master &amp; Summary'!$A$4:$E$28, 2, FALSE)</f>
        <v>Sai Kumar</v>
      </c>
      <c r="D59" s="25" t="str">
        <f>VLOOKUP(B59, 'Employee Master &amp; Summary'!$A$4:$E$28, 3, FALSE)</f>
        <v>DevOps &amp; Cloud</v>
      </c>
      <c r="E59" s="26">
        <v>22</v>
      </c>
      <c r="F59" s="26">
        <v>22</v>
      </c>
      <c r="G59" s="26">
        <v>2</v>
      </c>
      <c r="H59" s="26">
        <v>0</v>
      </c>
      <c r="I59" s="26">
        <f t="shared" si="0"/>
        <v>24</v>
      </c>
      <c r="J59" s="18">
        <f t="shared" si="1"/>
        <v>1.0909090909090908</v>
      </c>
      <c r="K59" s="26">
        <f t="shared" si="2"/>
        <v>0</v>
      </c>
    </row>
    <row r="60" spans="1:11" x14ac:dyDescent="0.25">
      <c r="A60" s="13" t="s">
        <v>87</v>
      </c>
      <c r="B60" s="13" t="s">
        <v>37</v>
      </c>
      <c r="C60" s="23" t="str">
        <f>VLOOKUP(B60, 'Employee Master &amp; Summary'!$A$4:$E$28, 2, FALSE)</f>
        <v>Reyansh Joshi</v>
      </c>
      <c r="D60" s="23" t="str">
        <f>VLOOKUP(B60, 'Employee Master &amp; Summary'!$A$4:$E$28, 3, FALSE)</f>
        <v>Digital Marketing</v>
      </c>
      <c r="E60" s="24">
        <v>22</v>
      </c>
      <c r="F60" s="24">
        <v>20</v>
      </c>
      <c r="G60" s="24">
        <v>0</v>
      </c>
      <c r="H60" s="24">
        <v>2</v>
      </c>
      <c r="I60" s="24">
        <f t="shared" si="0"/>
        <v>20</v>
      </c>
      <c r="J60" s="15">
        <f t="shared" si="1"/>
        <v>0.90909090909090906</v>
      </c>
      <c r="K60" s="24">
        <f t="shared" si="2"/>
        <v>2</v>
      </c>
    </row>
    <row r="61" spans="1:11" x14ac:dyDescent="0.25">
      <c r="A61" s="16" t="s">
        <v>87</v>
      </c>
      <c r="B61" s="16" t="s">
        <v>39</v>
      </c>
      <c r="C61" s="25" t="str">
        <f>VLOOKUP(B61, 'Employee Master &amp; Summary'!$A$4:$E$28, 2, FALSE)</f>
        <v>Ayaan Reddy</v>
      </c>
      <c r="D61" s="25" t="str">
        <f>VLOOKUP(B61, 'Employee Master &amp; Summary'!$A$4:$E$28, 3, FALSE)</f>
        <v>Content &amp; Education</v>
      </c>
      <c r="E61" s="26">
        <v>22</v>
      </c>
      <c r="F61" s="26">
        <v>21</v>
      </c>
      <c r="G61" s="26">
        <v>0</v>
      </c>
      <c r="H61" s="26">
        <v>1</v>
      </c>
      <c r="I61" s="26">
        <f t="shared" si="0"/>
        <v>21</v>
      </c>
      <c r="J61" s="18">
        <f t="shared" si="1"/>
        <v>0.95454545454545459</v>
      </c>
      <c r="K61" s="26">
        <f t="shared" si="2"/>
        <v>1</v>
      </c>
    </row>
    <row r="62" spans="1:11" x14ac:dyDescent="0.25">
      <c r="A62" s="13" t="s">
        <v>87</v>
      </c>
      <c r="B62" s="13" t="s">
        <v>41</v>
      </c>
      <c r="C62" s="23" t="str">
        <f>VLOOKUP(B62, 'Employee Master &amp; Summary'!$A$4:$E$28, 2, FALSE)</f>
        <v>Krishna Rao</v>
      </c>
      <c r="D62" s="23" t="str">
        <f>VLOOKUP(B62, 'Employee Master &amp; Summary'!$A$4:$E$28, 3, FALSE)</f>
        <v>Client Support</v>
      </c>
      <c r="E62" s="24">
        <v>22</v>
      </c>
      <c r="F62" s="24">
        <v>20</v>
      </c>
      <c r="G62" s="24">
        <v>2</v>
      </c>
      <c r="H62" s="24">
        <v>0</v>
      </c>
      <c r="I62" s="24">
        <f t="shared" si="0"/>
        <v>22</v>
      </c>
      <c r="J62" s="15">
        <f t="shared" si="1"/>
        <v>1</v>
      </c>
      <c r="K62" s="24">
        <f t="shared" si="2"/>
        <v>0</v>
      </c>
    </row>
    <row r="63" spans="1:11" x14ac:dyDescent="0.25">
      <c r="A63" s="16" t="s">
        <v>87</v>
      </c>
      <c r="B63" s="16" t="s">
        <v>43</v>
      </c>
      <c r="C63" s="25" t="str">
        <f>VLOOKUP(B63, 'Employee Master &amp; Summary'!$A$4:$E$28, 2, FALSE)</f>
        <v>Ishaan Bhatia</v>
      </c>
      <c r="D63" s="25" t="str">
        <f>VLOOKUP(B63, 'Employee Master &amp; Summary'!$A$4:$E$28, 3, FALSE)</f>
        <v>Software Development</v>
      </c>
      <c r="E63" s="26">
        <v>22</v>
      </c>
      <c r="F63" s="26">
        <v>21</v>
      </c>
      <c r="G63" s="26">
        <v>1</v>
      </c>
      <c r="H63" s="26">
        <v>0</v>
      </c>
      <c r="I63" s="26">
        <f t="shared" si="0"/>
        <v>22</v>
      </c>
      <c r="J63" s="18">
        <f t="shared" si="1"/>
        <v>1</v>
      </c>
      <c r="K63" s="26">
        <f t="shared" si="2"/>
        <v>0</v>
      </c>
    </row>
    <row r="64" spans="1:11" x14ac:dyDescent="0.25">
      <c r="A64" s="13" t="s">
        <v>87</v>
      </c>
      <c r="B64" s="13" t="s">
        <v>45</v>
      </c>
      <c r="C64" s="23" t="str">
        <f>VLOOKUP(B64, 'Employee Master &amp; Summary'!$A$4:$E$28, 2, FALSE)</f>
        <v>Ananya Iyer</v>
      </c>
      <c r="D64" s="23" t="str">
        <f>VLOOKUP(B64, 'Employee Master &amp; Summary'!$A$4:$E$28, 3, FALSE)</f>
        <v>DevOps &amp; Cloud</v>
      </c>
      <c r="E64" s="24">
        <v>22</v>
      </c>
      <c r="F64" s="24">
        <v>19</v>
      </c>
      <c r="G64" s="24">
        <v>0</v>
      </c>
      <c r="H64" s="24">
        <v>3</v>
      </c>
      <c r="I64" s="24">
        <f t="shared" si="0"/>
        <v>19</v>
      </c>
      <c r="J64" s="15">
        <f t="shared" si="1"/>
        <v>0.86363636363636365</v>
      </c>
      <c r="K64" s="24">
        <f t="shared" si="2"/>
        <v>3</v>
      </c>
    </row>
    <row r="65" spans="1:11" x14ac:dyDescent="0.25">
      <c r="A65" s="16" t="s">
        <v>87</v>
      </c>
      <c r="B65" s="16" t="s">
        <v>47</v>
      </c>
      <c r="C65" s="25" t="str">
        <f>VLOOKUP(B65, 'Employee Master &amp; Summary'!$A$4:$E$28, 2, FALSE)</f>
        <v>Diya Mehta</v>
      </c>
      <c r="D65" s="25" t="str">
        <f>VLOOKUP(B65, 'Employee Master &amp; Summary'!$A$4:$E$28, 3, FALSE)</f>
        <v>Digital Marketing</v>
      </c>
      <c r="E65" s="26">
        <v>22</v>
      </c>
      <c r="F65" s="26">
        <v>18</v>
      </c>
      <c r="G65" s="26">
        <v>0</v>
      </c>
      <c r="H65" s="26">
        <v>4</v>
      </c>
      <c r="I65" s="26">
        <f t="shared" si="0"/>
        <v>18</v>
      </c>
      <c r="J65" s="18">
        <f t="shared" si="1"/>
        <v>0.81818181818181823</v>
      </c>
      <c r="K65" s="26">
        <f t="shared" si="2"/>
        <v>4</v>
      </c>
    </row>
    <row r="66" spans="1:11" x14ac:dyDescent="0.25">
      <c r="A66" s="13" t="s">
        <v>87</v>
      </c>
      <c r="B66" s="13" t="s">
        <v>49</v>
      </c>
      <c r="C66" s="23" t="str">
        <f>VLOOKUP(B66, 'Employee Master &amp; Summary'!$A$4:$E$28, 2, FALSE)</f>
        <v>Sanya Kapoor</v>
      </c>
      <c r="D66" s="23" t="str">
        <f>VLOOKUP(B66, 'Employee Master &amp; Summary'!$A$4:$E$28, 3, FALSE)</f>
        <v>Content &amp; Education</v>
      </c>
      <c r="E66" s="24">
        <v>22</v>
      </c>
      <c r="F66" s="24">
        <v>21</v>
      </c>
      <c r="G66" s="24">
        <v>1</v>
      </c>
      <c r="H66" s="24">
        <v>0</v>
      </c>
      <c r="I66" s="24">
        <f t="shared" si="0"/>
        <v>22</v>
      </c>
      <c r="J66" s="15">
        <f t="shared" si="1"/>
        <v>1</v>
      </c>
      <c r="K66" s="24">
        <f t="shared" si="2"/>
        <v>0</v>
      </c>
    </row>
    <row r="67" spans="1:11" x14ac:dyDescent="0.25">
      <c r="A67" s="16" t="s">
        <v>87</v>
      </c>
      <c r="B67" s="16" t="s">
        <v>51</v>
      </c>
      <c r="C67" s="25" t="str">
        <f>VLOOKUP(B67, 'Employee Master &amp; Summary'!$A$4:$E$28, 2, FALSE)</f>
        <v>Aadhya Singh</v>
      </c>
      <c r="D67" s="25" t="str">
        <f>VLOOKUP(B67, 'Employee Master &amp; Summary'!$A$4:$E$28, 3, FALSE)</f>
        <v>Client Support</v>
      </c>
      <c r="E67" s="26">
        <v>22</v>
      </c>
      <c r="F67" s="26">
        <v>20</v>
      </c>
      <c r="G67" s="26">
        <v>1</v>
      </c>
      <c r="H67" s="26">
        <v>1</v>
      </c>
      <c r="I67" s="26">
        <f t="shared" si="0"/>
        <v>21</v>
      </c>
      <c r="J67" s="18">
        <f t="shared" si="1"/>
        <v>0.95454545454545459</v>
      </c>
      <c r="K67" s="26">
        <f t="shared" si="2"/>
        <v>1</v>
      </c>
    </row>
    <row r="68" spans="1:11" x14ac:dyDescent="0.25">
      <c r="A68" s="13" t="s">
        <v>87</v>
      </c>
      <c r="B68" s="13" t="s">
        <v>53</v>
      </c>
      <c r="C68" s="23" t="str">
        <f>VLOOKUP(B68, 'Employee Master &amp; Summary'!$A$4:$E$28, 2, FALSE)</f>
        <v>Pari Saxena</v>
      </c>
      <c r="D68" s="23" t="str">
        <f>VLOOKUP(B68, 'Employee Master &amp; Summary'!$A$4:$E$28, 3, FALSE)</f>
        <v>Software Development</v>
      </c>
      <c r="E68" s="24">
        <v>22</v>
      </c>
      <c r="F68" s="24">
        <v>21</v>
      </c>
      <c r="G68" s="24">
        <v>0</v>
      </c>
      <c r="H68" s="24">
        <v>1</v>
      </c>
      <c r="I68" s="24">
        <f t="shared" ref="I68:I131" si="3">F68+G68</f>
        <v>21</v>
      </c>
      <c r="J68" s="15">
        <f t="shared" ref="J68:J131" si="4">I68/E68</f>
        <v>0.95454545454545459</v>
      </c>
      <c r="K68" s="24">
        <f t="shared" ref="K68:K131" si="5">H68</f>
        <v>1</v>
      </c>
    </row>
    <row r="69" spans="1:11" x14ac:dyDescent="0.25">
      <c r="A69" s="16" t="s">
        <v>87</v>
      </c>
      <c r="B69" s="16" t="s">
        <v>55</v>
      </c>
      <c r="C69" s="25" t="str">
        <f>VLOOKUP(B69, 'Employee Master &amp; Summary'!$A$4:$E$28, 2, FALSE)</f>
        <v>Kavya Kulkarni</v>
      </c>
      <c r="D69" s="25" t="str">
        <f>VLOOKUP(B69, 'Employee Master &amp; Summary'!$A$4:$E$28, 3, FALSE)</f>
        <v>DevOps &amp; Cloud</v>
      </c>
      <c r="E69" s="26">
        <v>22</v>
      </c>
      <c r="F69" s="26">
        <v>18</v>
      </c>
      <c r="G69" s="26">
        <v>0</v>
      </c>
      <c r="H69" s="26">
        <v>4</v>
      </c>
      <c r="I69" s="26">
        <f t="shared" si="3"/>
        <v>18</v>
      </c>
      <c r="J69" s="18">
        <f t="shared" si="4"/>
        <v>0.81818181818181823</v>
      </c>
      <c r="K69" s="26">
        <f t="shared" si="5"/>
        <v>4</v>
      </c>
    </row>
    <row r="70" spans="1:11" x14ac:dyDescent="0.25">
      <c r="A70" s="13" t="s">
        <v>87</v>
      </c>
      <c r="B70" s="13" t="s">
        <v>57</v>
      </c>
      <c r="C70" s="23" t="str">
        <f>VLOOKUP(B70, 'Employee Master &amp; Summary'!$A$4:$E$28, 2, FALSE)</f>
        <v>Anika Choudhury</v>
      </c>
      <c r="D70" s="23" t="str">
        <f>VLOOKUP(B70, 'Employee Master &amp; Summary'!$A$4:$E$28, 3, FALSE)</f>
        <v>Digital Marketing</v>
      </c>
      <c r="E70" s="24">
        <v>22</v>
      </c>
      <c r="F70" s="24">
        <v>18</v>
      </c>
      <c r="G70" s="24">
        <v>2</v>
      </c>
      <c r="H70" s="24">
        <v>2</v>
      </c>
      <c r="I70" s="24">
        <f t="shared" si="3"/>
        <v>20</v>
      </c>
      <c r="J70" s="15">
        <f t="shared" si="4"/>
        <v>0.90909090909090906</v>
      </c>
      <c r="K70" s="24">
        <f t="shared" si="5"/>
        <v>2</v>
      </c>
    </row>
    <row r="71" spans="1:11" x14ac:dyDescent="0.25">
      <c r="A71" s="16" t="s">
        <v>87</v>
      </c>
      <c r="B71" s="16" t="s">
        <v>59</v>
      </c>
      <c r="C71" s="25" t="str">
        <f>VLOOKUP(B71, 'Employee Master &amp; Summary'!$A$4:$E$28, 2, FALSE)</f>
        <v>Riya Sen</v>
      </c>
      <c r="D71" s="25" t="str">
        <f>VLOOKUP(B71, 'Employee Master &amp; Summary'!$A$4:$E$28, 3, FALSE)</f>
        <v>Content &amp; Education</v>
      </c>
      <c r="E71" s="26">
        <v>22</v>
      </c>
      <c r="F71" s="26">
        <v>18</v>
      </c>
      <c r="G71" s="26">
        <v>0</v>
      </c>
      <c r="H71" s="26">
        <v>4</v>
      </c>
      <c r="I71" s="26">
        <f t="shared" si="3"/>
        <v>18</v>
      </c>
      <c r="J71" s="18">
        <f t="shared" si="4"/>
        <v>0.81818181818181823</v>
      </c>
      <c r="K71" s="26">
        <f t="shared" si="5"/>
        <v>4</v>
      </c>
    </row>
    <row r="72" spans="1:11" x14ac:dyDescent="0.25">
      <c r="A72" s="13" t="s">
        <v>87</v>
      </c>
      <c r="B72" s="13" t="s">
        <v>61</v>
      </c>
      <c r="C72" s="23" t="str">
        <f>VLOOKUP(B72, 'Employee Master &amp; Summary'!$A$4:$E$28, 2, FALSE)</f>
        <v>Sneha Agarwal</v>
      </c>
      <c r="D72" s="23" t="str">
        <f>VLOOKUP(B72, 'Employee Master &amp; Summary'!$A$4:$E$28, 3, FALSE)</f>
        <v>Client Support</v>
      </c>
      <c r="E72" s="24">
        <v>22</v>
      </c>
      <c r="F72" s="24">
        <v>18</v>
      </c>
      <c r="G72" s="24">
        <v>2</v>
      </c>
      <c r="H72" s="24">
        <v>2</v>
      </c>
      <c r="I72" s="24">
        <f t="shared" si="3"/>
        <v>20</v>
      </c>
      <c r="J72" s="15">
        <f t="shared" si="4"/>
        <v>0.90909090909090906</v>
      </c>
      <c r="K72" s="24">
        <f t="shared" si="5"/>
        <v>2</v>
      </c>
    </row>
    <row r="73" spans="1:11" x14ac:dyDescent="0.25">
      <c r="A73" s="16" t="s">
        <v>87</v>
      </c>
      <c r="B73" s="16" t="s">
        <v>63</v>
      </c>
      <c r="C73" s="25" t="str">
        <f>VLOOKUP(B73, 'Employee Master &amp; Summary'!$A$4:$E$28, 2, FALSE)</f>
        <v>Tanvi Deshmukh</v>
      </c>
      <c r="D73" s="25" t="str">
        <f>VLOOKUP(B73, 'Employee Master &amp; Summary'!$A$4:$E$28, 3, FALSE)</f>
        <v>Software Development</v>
      </c>
      <c r="E73" s="26">
        <v>22</v>
      </c>
      <c r="F73" s="26">
        <v>20</v>
      </c>
      <c r="G73" s="26">
        <v>0</v>
      </c>
      <c r="H73" s="26">
        <v>2</v>
      </c>
      <c r="I73" s="26">
        <f t="shared" si="3"/>
        <v>20</v>
      </c>
      <c r="J73" s="18">
        <f t="shared" si="4"/>
        <v>0.90909090909090906</v>
      </c>
      <c r="K73" s="26">
        <f t="shared" si="5"/>
        <v>2</v>
      </c>
    </row>
    <row r="74" spans="1:11" x14ac:dyDescent="0.25">
      <c r="A74" s="13" t="s">
        <v>87</v>
      </c>
      <c r="B74" s="13" t="s">
        <v>65</v>
      </c>
      <c r="C74" s="23" t="str">
        <f>VLOOKUP(B74, 'Employee Master &amp; Summary'!$A$4:$E$28, 2, FALSE)</f>
        <v>Rohan Das</v>
      </c>
      <c r="D74" s="23" t="str">
        <f>VLOOKUP(B74, 'Employee Master &amp; Summary'!$A$4:$E$28, 3, FALSE)</f>
        <v>DevOps &amp; Cloud</v>
      </c>
      <c r="E74" s="24">
        <v>22</v>
      </c>
      <c r="F74" s="24">
        <v>22</v>
      </c>
      <c r="G74" s="24">
        <v>0</v>
      </c>
      <c r="H74" s="24">
        <v>0</v>
      </c>
      <c r="I74" s="24">
        <f t="shared" si="3"/>
        <v>22</v>
      </c>
      <c r="J74" s="15">
        <f t="shared" si="4"/>
        <v>1</v>
      </c>
      <c r="K74" s="24">
        <f t="shared" si="5"/>
        <v>0</v>
      </c>
    </row>
    <row r="75" spans="1:11" x14ac:dyDescent="0.25">
      <c r="A75" s="16" t="s">
        <v>87</v>
      </c>
      <c r="B75" s="16" t="s">
        <v>67</v>
      </c>
      <c r="C75" s="25" t="str">
        <f>VLOOKUP(B75, 'Employee Master &amp; Summary'!$A$4:$E$28, 2, FALSE)</f>
        <v>Vikram Malhotra</v>
      </c>
      <c r="D75" s="25" t="str">
        <f>VLOOKUP(B75, 'Employee Master &amp; Summary'!$A$4:$E$28, 3, FALSE)</f>
        <v>Digital Marketing</v>
      </c>
      <c r="E75" s="26">
        <v>22</v>
      </c>
      <c r="F75" s="26">
        <v>20</v>
      </c>
      <c r="G75" s="26">
        <v>1</v>
      </c>
      <c r="H75" s="26">
        <v>1</v>
      </c>
      <c r="I75" s="26">
        <f t="shared" si="3"/>
        <v>21</v>
      </c>
      <c r="J75" s="18">
        <f t="shared" si="4"/>
        <v>0.95454545454545459</v>
      </c>
      <c r="K75" s="26">
        <f t="shared" si="5"/>
        <v>1</v>
      </c>
    </row>
    <row r="76" spans="1:11" x14ac:dyDescent="0.25">
      <c r="A76" s="13" t="s">
        <v>87</v>
      </c>
      <c r="B76" s="13" t="s">
        <v>69</v>
      </c>
      <c r="C76" s="23" t="str">
        <f>VLOOKUP(B76, 'Employee Master &amp; Summary'!$A$4:$E$28, 2, FALSE)</f>
        <v>Kunal Shah</v>
      </c>
      <c r="D76" s="23" t="str">
        <f>VLOOKUP(B76, 'Employee Master &amp; Summary'!$A$4:$E$28, 3, FALSE)</f>
        <v>Content &amp; Education</v>
      </c>
      <c r="E76" s="24">
        <v>22</v>
      </c>
      <c r="F76" s="24">
        <v>21</v>
      </c>
      <c r="G76" s="24">
        <v>2</v>
      </c>
      <c r="H76" s="24">
        <v>0</v>
      </c>
      <c r="I76" s="24">
        <f t="shared" si="3"/>
        <v>23</v>
      </c>
      <c r="J76" s="15">
        <f t="shared" si="4"/>
        <v>1.0454545454545454</v>
      </c>
      <c r="K76" s="24">
        <f t="shared" si="5"/>
        <v>0</v>
      </c>
    </row>
    <row r="77" spans="1:11" x14ac:dyDescent="0.25">
      <c r="A77" s="16" t="s">
        <v>87</v>
      </c>
      <c r="B77" s="16" t="s">
        <v>71</v>
      </c>
      <c r="C77" s="25" t="str">
        <f>VLOOKUP(B77, 'Employee Master &amp; Summary'!$A$4:$E$28, 2, FALSE)</f>
        <v>Siddharth Jain</v>
      </c>
      <c r="D77" s="25" t="str">
        <f>VLOOKUP(B77, 'Employee Master &amp; Summary'!$A$4:$E$28, 3, FALSE)</f>
        <v>Client Support</v>
      </c>
      <c r="E77" s="26">
        <v>22</v>
      </c>
      <c r="F77" s="26">
        <v>20</v>
      </c>
      <c r="G77" s="26">
        <v>1</v>
      </c>
      <c r="H77" s="26">
        <v>1</v>
      </c>
      <c r="I77" s="26">
        <f t="shared" si="3"/>
        <v>21</v>
      </c>
      <c r="J77" s="18">
        <f t="shared" si="4"/>
        <v>0.95454545454545459</v>
      </c>
      <c r="K77" s="26">
        <f t="shared" si="5"/>
        <v>1</v>
      </c>
    </row>
    <row r="78" spans="1:11" x14ac:dyDescent="0.25">
      <c r="A78" s="13" t="s">
        <v>87</v>
      </c>
      <c r="B78" s="13" t="s">
        <v>73</v>
      </c>
      <c r="C78" s="23" t="str">
        <f>VLOOKUP(B78, 'Employee Master &amp; Summary'!$A$4:$E$28, 2, FALSE)</f>
        <v>Amitabh Mishra</v>
      </c>
      <c r="D78" s="23" t="str">
        <f>VLOOKUP(B78, 'Employee Master &amp; Summary'!$A$4:$E$28, 3, FALSE)</f>
        <v>Software Development</v>
      </c>
      <c r="E78" s="24">
        <v>22</v>
      </c>
      <c r="F78" s="24">
        <v>18</v>
      </c>
      <c r="G78" s="24">
        <v>0</v>
      </c>
      <c r="H78" s="24">
        <v>4</v>
      </c>
      <c r="I78" s="24">
        <f t="shared" si="3"/>
        <v>18</v>
      </c>
      <c r="J78" s="15">
        <f t="shared" si="4"/>
        <v>0.81818181818181823</v>
      </c>
      <c r="K78" s="24">
        <f t="shared" si="5"/>
        <v>4</v>
      </c>
    </row>
    <row r="79" spans="1:11" x14ac:dyDescent="0.25">
      <c r="A79" s="16" t="s">
        <v>88</v>
      </c>
      <c r="B79" s="16" t="s">
        <v>12</v>
      </c>
      <c r="C79" s="25" t="str">
        <f>VLOOKUP(B79, 'Employee Master &amp; Summary'!$A$4:$E$28, 2, FALSE)</f>
        <v>Aarav Sharma</v>
      </c>
      <c r="D79" s="25" t="str">
        <f>VLOOKUP(B79, 'Employee Master &amp; Summary'!$A$4:$E$28, 3, FALSE)</f>
        <v>DevOps &amp; Cloud</v>
      </c>
      <c r="E79" s="26">
        <v>22</v>
      </c>
      <c r="F79" s="26">
        <v>18</v>
      </c>
      <c r="G79" s="26">
        <v>1</v>
      </c>
      <c r="H79" s="26">
        <v>3</v>
      </c>
      <c r="I79" s="26">
        <f t="shared" si="3"/>
        <v>19</v>
      </c>
      <c r="J79" s="18">
        <f t="shared" si="4"/>
        <v>0.86363636363636365</v>
      </c>
      <c r="K79" s="26">
        <f t="shared" si="5"/>
        <v>3</v>
      </c>
    </row>
    <row r="80" spans="1:11" x14ac:dyDescent="0.25">
      <c r="A80" s="13" t="s">
        <v>88</v>
      </c>
      <c r="B80" s="13" t="s">
        <v>19</v>
      </c>
      <c r="C80" s="23" t="str">
        <f>VLOOKUP(B80, 'Employee Master &amp; Summary'!$A$4:$E$28, 2, FALSE)</f>
        <v>Vivaan Patel</v>
      </c>
      <c r="D80" s="23" t="str">
        <f>VLOOKUP(B80, 'Employee Master &amp; Summary'!$A$4:$E$28, 3, FALSE)</f>
        <v>Digital Marketing</v>
      </c>
      <c r="E80" s="24">
        <v>22</v>
      </c>
      <c r="F80" s="24">
        <v>21</v>
      </c>
      <c r="G80" s="24">
        <v>1</v>
      </c>
      <c r="H80" s="24">
        <v>0</v>
      </c>
      <c r="I80" s="24">
        <f t="shared" si="3"/>
        <v>22</v>
      </c>
      <c r="J80" s="15">
        <f t="shared" si="4"/>
        <v>1</v>
      </c>
      <c r="K80" s="24">
        <f t="shared" si="5"/>
        <v>0</v>
      </c>
    </row>
    <row r="81" spans="1:11" x14ac:dyDescent="0.25">
      <c r="A81" s="16" t="s">
        <v>88</v>
      </c>
      <c r="B81" s="16" t="s">
        <v>24</v>
      </c>
      <c r="C81" s="25" t="str">
        <f>VLOOKUP(B81, 'Employee Master &amp; Summary'!$A$4:$E$28, 2, FALSE)</f>
        <v>Aditya Verma</v>
      </c>
      <c r="D81" s="25" t="str">
        <f>VLOOKUP(B81, 'Employee Master &amp; Summary'!$A$4:$E$28, 3, FALSE)</f>
        <v>Content &amp; Education</v>
      </c>
      <c r="E81" s="26">
        <v>22</v>
      </c>
      <c r="F81" s="26">
        <v>19</v>
      </c>
      <c r="G81" s="26">
        <v>2</v>
      </c>
      <c r="H81" s="26">
        <v>1</v>
      </c>
      <c r="I81" s="26">
        <f t="shared" si="3"/>
        <v>21</v>
      </c>
      <c r="J81" s="18">
        <f t="shared" si="4"/>
        <v>0.95454545454545459</v>
      </c>
      <c r="K81" s="26">
        <f t="shared" si="5"/>
        <v>1</v>
      </c>
    </row>
    <row r="82" spans="1:11" x14ac:dyDescent="0.25">
      <c r="A82" s="13" t="s">
        <v>88</v>
      </c>
      <c r="B82" s="13" t="s">
        <v>28</v>
      </c>
      <c r="C82" s="23" t="str">
        <f>VLOOKUP(B82, 'Employee Master &amp; Summary'!$A$4:$E$28, 2, FALSE)</f>
        <v>Vihaan Gupta</v>
      </c>
      <c r="D82" s="23" t="str">
        <f>VLOOKUP(B82, 'Employee Master &amp; Summary'!$A$4:$E$28, 3, FALSE)</f>
        <v>Client Support</v>
      </c>
      <c r="E82" s="24">
        <v>22</v>
      </c>
      <c r="F82" s="24">
        <v>18</v>
      </c>
      <c r="G82" s="24">
        <v>0</v>
      </c>
      <c r="H82" s="24">
        <v>4</v>
      </c>
      <c r="I82" s="24">
        <f t="shared" si="3"/>
        <v>18</v>
      </c>
      <c r="J82" s="15">
        <f t="shared" si="4"/>
        <v>0.81818181818181823</v>
      </c>
      <c r="K82" s="24">
        <f t="shared" si="5"/>
        <v>4</v>
      </c>
    </row>
    <row r="83" spans="1:11" x14ac:dyDescent="0.25">
      <c r="A83" s="16" t="s">
        <v>88</v>
      </c>
      <c r="B83" s="16" t="s">
        <v>32</v>
      </c>
      <c r="C83" s="25" t="str">
        <f>VLOOKUP(B83, 'Employee Master &amp; Summary'!$A$4:$E$28, 2, FALSE)</f>
        <v>Arjun Nair</v>
      </c>
      <c r="D83" s="25" t="str">
        <f>VLOOKUP(B83, 'Employee Master &amp; Summary'!$A$4:$E$28, 3, FALSE)</f>
        <v>Software Development</v>
      </c>
      <c r="E83" s="26">
        <v>22</v>
      </c>
      <c r="F83" s="26">
        <v>18</v>
      </c>
      <c r="G83" s="26">
        <v>0</v>
      </c>
      <c r="H83" s="26">
        <v>4</v>
      </c>
      <c r="I83" s="26">
        <f t="shared" si="3"/>
        <v>18</v>
      </c>
      <c r="J83" s="18">
        <f t="shared" si="4"/>
        <v>0.81818181818181823</v>
      </c>
      <c r="K83" s="26">
        <f t="shared" si="5"/>
        <v>4</v>
      </c>
    </row>
    <row r="84" spans="1:11" x14ac:dyDescent="0.25">
      <c r="A84" s="13" t="s">
        <v>88</v>
      </c>
      <c r="B84" s="13" t="s">
        <v>35</v>
      </c>
      <c r="C84" s="23" t="str">
        <f>VLOOKUP(B84, 'Employee Master &amp; Summary'!$A$4:$E$28, 2, FALSE)</f>
        <v>Sai Kumar</v>
      </c>
      <c r="D84" s="23" t="str">
        <f>VLOOKUP(B84, 'Employee Master &amp; Summary'!$A$4:$E$28, 3, FALSE)</f>
        <v>DevOps &amp; Cloud</v>
      </c>
      <c r="E84" s="24">
        <v>22</v>
      </c>
      <c r="F84" s="24">
        <v>20</v>
      </c>
      <c r="G84" s="24">
        <v>0</v>
      </c>
      <c r="H84" s="24">
        <v>2</v>
      </c>
      <c r="I84" s="24">
        <f t="shared" si="3"/>
        <v>20</v>
      </c>
      <c r="J84" s="15">
        <f t="shared" si="4"/>
        <v>0.90909090909090906</v>
      </c>
      <c r="K84" s="24">
        <f t="shared" si="5"/>
        <v>2</v>
      </c>
    </row>
    <row r="85" spans="1:11" x14ac:dyDescent="0.25">
      <c r="A85" s="16" t="s">
        <v>88</v>
      </c>
      <c r="B85" s="16" t="s">
        <v>37</v>
      </c>
      <c r="C85" s="25" t="str">
        <f>VLOOKUP(B85, 'Employee Master &amp; Summary'!$A$4:$E$28, 2, FALSE)</f>
        <v>Reyansh Joshi</v>
      </c>
      <c r="D85" s="25" t="str">
        <f>VLOOKUP(B85, 'Employee Master &amp; Summary'!$A$4:$E$28, 3, FALSE)</f>
        <v>Digital Marketing</v>
      </c>
      <c r="E85" s="26">
        <v>22</v>
      </c>
      <c r="F85" s="26">
        <v>19</v>
      </c>
      <c r="G85" s="26">
        <v>1</v>
      </c>
      <c r="H85" s="26">
        <v>2</v>
      </c>
      <c r="I85" s="26">
        <f t="shared" si="3"/>
        <v>20</v>
      </c>
      <c r="J85" s="18">
        <f t="shared" si="4"/>
        <v>0.90909090909090906</v>
      </c>
      <c r="K85" s="26">
        <f t="shared" si="5"/>
        <v>2</v>
      </c>
    </row>
    <row r="86" spans="1:11" x14ac:dyDescent="0.25">
      <c r="A86" s="13" t="s">
        <v>88</v>
      </c>
      <c r="B86" s="13" t="s">
        <v>39</v>
      </c>
      <c r="C86" s="23" t="str">
        <f>VLOOKUP(B86, 'Employee Master &amp; Summary'!$A$4:$E$28, 2, FALSE)</f>
        <v>Ayaan Reddy</v>
      </c>
      <c r="D86" s="23" t="str">
        <f>VLOOKUP(B86, 'Employee Master &amp; Summary'!$A$4:$E$28, 3, FALSE)</f>
        <v>Content &amp; Education</v>
      </c>
      <c r="E86" s="24">
        <v>22</v>
      </c>
      <c r="F86" s="24">
        <v>21</v>
      </c>
      <c r="G86" s="24">
        <v>1</v>
      </c>
      <c r="H86" s="24">
        <v>0</v>
      </c>
      <c r="I86" s="24">
        <f t="shared" si="3"/>
        <v>22</v>
      </c>
      <c r="J86" s="15">
        <f t="shared" si="4"/>
        <v>1</v>
      </c>
      <c r="K86" s="24">
        <f t="shared" si="5"/>
        <v>0</v>
      </c>
    </row>
    <row r="87" spans="1:11" x14ac:dyDescent="0.25">
      <c r="A87" s="16" t="s">
        <v>88</v>
      </c>
      <c r="B87" s="16" t="s">
        <v>41</v>
      </c>
      <c r="C87" s="25" t="str">
        <f>VLOOKUP(B87, 'Employee Master &amp; Summary'!$A$4:$E$28, 2, FALSE)</f>
        <v>Krishna Rao</v>
      </c>
      <c r="D87" s="25" t="str">
        <f>VLOOKUP(B87, 'Employee Master &amp; Summary'!$A$4:$E$28, 3, FALSE)</f>
        <v>Client Support</v>
      </c>
      <c r="E87" s="26">
        <v>22</v>
      </c>
      <c r="F87" s="26">
        <v>22</v>
      </c>
      <c r="G87" s="26">
        <v>0</v>
      </c>
      <c r="H87" s="26">
        <v>0</v>
      </c>
      <c r="I87" s="26">
        <f t="shared" si="3"/>
        <v>22</v>
      </c>
      <c r="J87" s="18">
        <f t="shared" si="4"/>
        <v>1</v>
      </c>
      <c r="K87" s="26">
        <f t="shared" si="5"/>
        <v>0</v>
      </c>
    </row>
    <row r="88" spans="1:11" x14ac:dyDescent="0.25">
      <c r="A88" s="13" t="s">
        <v>88</v>
      </c>
      <c r="B88" s="13" t="s">
        <v>43</v>
      </c>
      <c r="C88" s="23" t="str">
        <f>VLOOKUP(B88, 'Employee Master &amp; Summary'!$A$4:$E$28, 2, FALSE)</f>
        <v>Ishaan Bhatia</v>
      </c>
      <c r="D88" s="23" t="str">
        <f>VLOOKUP(B88, 'Employee Master &amp; Summary'!$A$4:$E$28, 3, FALSE)</f>
        <v>Software Development</v>
      </c>
      <c r="E88" s="24">
        <v>22</v>
      </c>
      <c r="F88" s="24">
        <v>18</v>
      </c>
      <c r="G88" s="24">
        <v>2</v>
      </c>
      <c r="H88" s="24">
        <v>2</v>
      </c>
      <c r="I88" s="24">
        <f t="shared" si="3"/>
        <v>20</v>
      </c>
      <c r="J88" s="15">
        <f t="shared" si="4"/>
        <v>0.90909090909090906</v>
      </c>
      <c r="K88" s="24">
        <f t="shared" si="5"/>
        <v>2</v>
      </c>
    </row>
    <row r="89" spans="1:11" x14ac:dyDescent="0.25">
      <c r="A89" s="16" t="s">
        <v>88</v>
      </c>
      <c r="B89" s="16" t="s">
        <v>45</v>
      </c>
      <c r="C89" s="25" t="str">
        <f>VLOOKUP(B89, 'Employee Master &amp; Summary'!$A$4:$E$28, 2, FALSE)</f>
        <v>Ananya Iyer</v>
      </c>
      <c r="D89" s="25" t="str">
        <f>VLOOKUP(B89, 'Employee Master &amp; Summary'!$A$4:$E$28, 3, FALSE)</f>
        <v>DevOps &amp; Cloud</v>
      </c>
      <c r="E89" s="26">
        <v>22</v>
      </c>
      <c r="F89" s="26">
        <v>19</v>
      </c>
      <c r="G89" s="26">
        <v>0</v>
      </c>
      <c r="H89" s="26">
        <v>3</v>
      </c>
      <c r="I89" s="26">
        <f t="shared" si="3"/>
        <v>19</v>
      </c>
      <c r="J89" s="18">
        <f t="shared" si="4"/>
        <v>0.86363636363636365</v>
      </c>
      <c r="K89" s="26">
        <f t="shared" si="5"/>
        <v>3</v>
      </c>
    </row>
    <row r="90" spans="1:11" x14ac:dyDescent="0.25">
      <c r="A90" s="13" t="s">
        <v>88</v>
      </c>
      <c r="B90" s="13" t="s">
        <v>47</v>
      </c>
      <c r="C90" s="23" t="str">
        <f>VLOOKUP(B90, 'Employee Master &amp; Summary'!$A$4:$E$28, 2, FALSE)</f>
        <v>Diya Mehta</v>
      </c>
      <c r="D90" s="23" t="str">
        <f>VLOOKUP(B90, 'Employee Master &amp; Summary'!$A$4:$E$28, 3, FALSE)</f>
        <v>Digital Marketing</v>
      </c>
      <c r="E90" s="24">
        <v>22</v>
      </c>
      <c r="F90" s="24">
        <v>21</v>
      </c>
      <c r="G90" s="24">
        <v>1</v>
      </c>
      <c r="H90" s="24">
        <v>0</v>
      </c>
      <c r="I90" s="24">
        <f t="shared" si="3"/>
        <v>22</v>
      </c>
      <c r="J90" s="15">
        <f t="shared" si="4"/>
        <v>1</v>
      </c>
      <c r="K90" s="24">
        <f t="shared" si="5"/>
        <v>0</v>
      </c>
    </row>
    <row r="91" spans="1:11" x14ac:dyDescent="0.25">
      <c r="A91" s="16" t="s">
        <v>88</v>
      </c>
      <c r="B91" s="16" t="s">
        <v>49</v>
      </c>
      <c r="C91" s="25" t="str">
        <f>VLOOKUP(B91, 'Employee Master &amp; Summary'!$A$4:$E$28, 2, FALSE)</f>
        <v>Sanya Kapoor</v>
      </c>
      <c r="D91" s="25" t="str">
        <f>VLOOKUP(B91, 'Employee Master &amp; Summary'!$A$4:$E$28, 3, FALSE)</f>
        <v>Content &amp; Education</v>
      </c>
      <c r="E91" s="26">
        <v>22</v>
      </c>
      <c r="F91" s="26">
        <v>21</v>
      </c>
      <c r="G91" s="26">
        <v>2</v>
      </c>
      <c r="H91" s="26">
        <v>0</v>
      </c>
      <c r="I91" s="26">
        <f t="shared" si="3"/>
        <v>23</v>
      </c>
      <c r="J91" s="18">
        <f t="shared" si="4"/>
        <v>1.0454545454545454</v>
      </c>
      <c r="K91" s="26">
        <f t="shared" si="5"/>
        <v>0</v>
      </c>
    </row>
    <row r="92" spans="1:11" x14ac:dyDescent="0.25">
      <c r="A92" s="13" t="s">
        <v>88</v>
      </c>
      <c r="B92" s="13" t="s">
        <v>51</v>
      </c>
      <c r="C92" s="23" t="str">
        <f>VLOOKUP(B92, 'Employee Master &amp; Summary'!$A$4:$E$28, 2, FALSE)</f>
        <v>Aadhya Singh</v>
      </c>
      <c r="D92" s="23" t="str">
        <f>VLOOKUP(B92, 'Employee Master &amp; Summary'!$A$4:$E$28, 3, FALSE)</f>
        <v>Client Support</v>
      </c>
      <c r="E92" s="24">
        <v>22</v>
      </c>
      <c r="F92" s="24">
        <v>20</v>
      </c>
      <c r="G92" s="24">
        <v>2</v>
      </c>
      <c r="H92" s="24">
        <v>0</v>
      </c>
      <c r="I92" s="24">
        <f t="shared" si="3"/>
        <v>22</v>
      </c>
      <c r="J92" s="15">
        <f t="shared" si="4"/>
        <v>1</v>
      </c>
      <c r="K92" s="24">
        <f t="shared" si="5"/>
        <v>0</v>
      </c>
    </row>
    <row r="93" spans="1:11" x14ac:dyDescent="0.25">
      <c r="A93" s="16" t="s">
        <v>88</v>
      </c>
      <c r="B93" s="16" t="s">
        <v>53</v>
      </c>
      <c r="C93" s="25" t="str">
        <f>VLOOKUP(B93, 'Employee Master &amp; Summary'!$A$4:$E$28, 2, FALSE)</f>
        <v>Pari Saxena</v>
      </c>
      <c r="D93" s="25" t="str">
        <f>VLOOKUP(B93, 'Employee Master &amp; Summary'!$A$4:$E$28, 3, FALSE)</f>
        <v>Software Development</v>
      </c>
      <c r="E93" s="26">
        <v>22</v>
      </c>
      <c r="F93" s="26">
        <v>18</v>
      </c>
      <c r="G93" s="26">
        <v>2</v>
      </c>
      <c r="H93" s="26">
        <v>2</v>
      </c>
      <c r="I93" s="26">
        <f t="shared" si="3"/>
        <v>20</v>
      </c>
      <c r="J93" s="18">
        <f t="shared" si="4"/>
        <v>0.90909090909090906</v>
      </c>
      <c r="K93" s="26">
        <f t="shared" si="5"/>
        <v>2</v>
      </c>
    </row>
    <row r="94" spans="1:11" x14ac:dyDescent="0.25">
      <c r="A94" s="13" t="s">
        <v>88</v>
      </c>
      <c r="B94" s="13" t="s">
        <v>55</v>
      </c>
      <c r="C94" s="23" t="str">
        <f>VLOOKUP(B94, 'Employee Master &amp; Summary'!$A$4:$E$28, 2, FALSE)</f>
        <v>Kavya Kulkarni</v>
      </c>
      <c r="D94" s="23" t="str">
        <f>VLOOKUP(B94, 'Employee Master &amp; Summary'!$A$4:$E$28, 3, FALSE)</f>
        <v>DevOps &amp; Cloud</v>
      </c>
      <c r="E94" s="24">
        <v>22</v>
      </c>
      <c r="F94" s="24">
        <v>22</v>
      </c>
      <c r="G94" s="24">
        <v>1</v>
      </c>
      <c r="H94" s="24">
        <v>0</v>
      </c>
      <c r="I94" s="24">
        <f t="shared" si="3"/>
        <v>23</v>
      </c>
      <c r="J94" s="15">
        <f t="shared" si="4"/>
        <v>1.0454545454545454</v>
      </c>
      <c r="K94" s="24">
        <f t="shared" si="5"/>
        <v>0</v>
      </c>
    </row>
    <row r="95" spans="1:11" x14ac:dyDescent="0.25">
      <c r="A95" s="16" t="s">
        <v>88</v>
      </c>
      <c r="B95" s="16" t="s">
        <v>57</v>
      </c>
      <c r="C95" s="25" t="str">
        <f>VLOOKUP(B95, 'Employee Master &amp; Summary'!$A$4:$E$28, 2, FALSE)</f>
        <v>Anika Choudhury</v>
      </c>
      <c r="D95" s="25" t="str">
        <f>VLOOKUP(B95, 'Employee Master &amp; Summary'!$A$4:$E$28, 3, FALSE)</f>
        <v>Digital Marketing</v>
      </c>
      <c r="E95" s="26">
        <v>22</v>
      </c>
      <c r="F95" s="26">
        <v>20</v>
      </c>
      <c r="G95" s="26">
        <v>2</v>
      </c>
      <c r="H95" s="26">
        <v>0</v>
      </c>
      <c r="I95" s="26">
        <f t="shared" si="3"/>
        <v>22</v>
      </c>
      <c r="J95" s="18">
        <f t="shared" si="4"/>
        <v>1</v>
      </c>
      <c r="K95" s="26">
        <f t="shared" si="5"/>
        <v>0</v>
      </c>
    </row>
    <row r="96" spans="1:11" x14ac:dyDescent="0.25">
      <c r="A96" s="13" t="s">
        <v>88</v>
      </c>
      <c r="B96" s="13" t="s">
        <v>59</v>
      </c>
      <c r="C96" s="23" t="str">
        <f>VLOOKUP(B96, 'Employee Master &amp; Summary'!$A$4:$E$28, 2, FALSE)</f>
        <v>Riya Sen</v>
      </c>
      <c r="D96" s="23" t="str">
        <f>VLOOKUP(B96, 'Employee Master &amp; Summary'!$A$4:$E$28, 3, FALSE)</f>
        <v>Content &amp; Education</v>
      </c>
      <c r="E96" s="24">
        <v>22</v>
      </c>
      <c r="F96" s="24">
        <v>18</v>
      </c>
      <c r="G96" s="24">
        <v>0</v>
      </c>
      <c r="H96" s="24">
        <v>4</v>
      </c>
      <c r="I96" s="24">
        <f t="shared" si="3"/>
        <v>18</v>
      </c>
      <c r="J96" s="15">
        <f t="shared" si="4"/>
        <v>0.81818181818181823</v>
      </c>
      <c r="K96" s="24">
        <f t="shared" si="5"/>
        <v>4</v>
      </c>
    </row>
    <row r="97" spans="1:11" x14ac:dyDescent="0.25">
      <c r="A97" s="16" t="s">
        <v>88</v>
      </c>
      <c r="B97" s="16" t="s">
        <v>61</v>
      </c>
      <c r="C97" s="25" t="str">
        <f>VLOOKUP(B97, 'Employee Master &amp; Summary'!$A$4:$E$28, 2, FALSE)</f>
        <v>Sneha Agarwal</v>
      </c>
      <c r="D97" s="25" t="str">
        <f>VLOOKUP(B97, 'Employee Master &amp; Summary'!$A$4:$E$28, 3, FALSE)</f>
        <v>Client Support</v>
      </c>
      <c r="E97" s="26">
        <v>22</v>
      </c>
      <c r="F97" s="26">
        <v>21</v>
      </c>
      <c r="G97" s="26">
        <v>2</v>
      </c>
      <c r="H97" s="26">
        <v>0</v>
      </c>
      <c r="I97" s="26">
        <f t="shared" si="3"/>
        <v>23</v>
      </c>
      <c r="J97" s="18">
        <f t="shared" si="4"/>
        <v>1.0454545454545454</v>
      </c>
      <c r="K97" s="26">
        <f t="shared" si="5"/>
        <v>0</v>
      </c>
    </row>
    <row r="98" spans="1:11" x14ac:dyDescent="0.25">
      <c r="A98" s="13" t="s">
        <v>88</v>
      </c>
      <c r="B98" s="13" t="s">
        <v>63</v>
      </c>
      <c r="C98" s="23" t="str">
        <f>VLOOKUP(B98, 'Employee Master &amp; Summary'!$A$4:$E$28, 2, FALSE)</f>
        <v>Tanvi Deshmukh</v>
      </c>
      <c r="D98" s="23" t="str">
        <f>VLOOKUP(B98, 'Employee Master &amp; Summary'!$A$4:$E$28, 3, FALSE)</f>
        <v>Software Development</v>
      </c>
      <c r="E98" s="24">
        <v>22</v>
      </c>
      <c r="F98" s="24">
        <v>22</v>
      </c>
      <c r="G98" s="24">
        <v>2</v>
      </c>
      <c r="H98" s="24">
        <v>0</v>
      </c>
      <c r="I98" s="24">
        <f t="shared" si="3"/>
        <v>24</v>
      </c>
      <c r="J98" s="15">
        <f t="shared" si="4"/>
        <v>1.0909090909090908</v>
      </c>
      <c r="K98" s="24">
        <f t="shared" si="5"/>
        <v>0</v>
      </c>
    </row>
    <row r="99" spans="1:11" x14ac:dyDescent="0.25">
      <c r="A99" s="16" t="s">
        <v>88</v>
      </c>
      <c r="B99" s="16" t="s">
        <v>65</v>
      </c>
      <c r="C99" s="25" t="str">
        <f>VLOOKUP(B99, 'Employee Master &amp; Summary'!$A$4:$E$28, 2, FALSE)</f>
        <v>Rohan Das</v>
      </c>
      <c r="D99" s="25" t="str">
        <f>VLOOKUP(B99, 'Employee Master &amp; Summary'!$A$4:$E$28, 3, FALSE)</f>
        <v>DevOps &amp; Cloud</v>
      </c>
      <c r="E99" s="26">
        <v>22</v>
      </c>
      <c r="F99" s="26">
        <v>21</v>
      </c>
      <c r="G99" s="26">
        <v>2</v>
      </c>
      <c r="H99" s="26">
        <v>0</v>
      </c>
      <c r="I99" s="26">
        <f t="shared" si="3"/>
        <v>23</v>
      </c>
      <c r="J99" s="18">
        <f t="shared" si="4"/>
        <v>1.0454545454545454</v>
      </c>
      <c r="K99" s="26">
        <f t="shared" si="5"/>
        <v>0</v>
      </c>
    </row>
    <row r="100" spans="1:11" x14ac:dyDescent="0.25">
      <c r="A100" s="13" t="s">
        <v>88</v>
      </c>
      <c r="B100" s="13" t="s">
        <v>67</v>
      </c>
      <c r="C100" s="23" t="str">
        <f>VLOOKUP(B100, 'Employee Master &amp; Summary'!$A$4:$E$28, 2, FALSE)</f>
        <v>Vikram Malhotra</v>
      </c>
      <c r="D100" s="23" t="str">
        <f>VLOOKUP(B100, 'Employee Master &amp; Summary'!$A$4:$E$28, 3, FALSE)</f>
        <v>Digital Marketing</v>
      </c>
      <c r="E100" s="24">
        <v>22</v>
      </c>
      <c r="F100" s="24">
        <v>21</v>
      </c>
      <c r="G100" s="24">
        <v>2</v>
      </c>
      <c r="H100" s="24">
        <v>0</v>
      </c>
      <c r="I100" s="24">
        <f t="shared" si="3"/>
        <v>23</v>
      </c>
      <c r="J100" s="15">
        <f t="shared" si="4"/>
        <v>1.0454545454545454</v>
      </c>
      <c r="K100" s="24">
        <f t="shared" si="5"/>
        <v>0</v>
      </c>
    </row>
    <row r="101" spans="1:11" x14ac:dyDescent="0.25">
      <c r="A101" s="16" t="s">
        <v>88</v>
      </c>
      <c r="B101" s="16" t="s">
        <v>69</v>
      </c>
      <c r="C101" s="25" t="str">
        <f>VLOOKUP(B101, 'Employee Master &amp; Summary'!$A$4:$E$28, 2, FALSE)</f>
        <v>Kunal Shah</v>
      </c>
      <c r="D101" s="25" t="str">
        <f>VLOOKUP(B101, 'Employee Master &amp; Summary'!$A$4:$E$28, 3, FALSE)</f>
        <v>Content &amp; Education</v>
      </c>
      <c r="E101" s="26">
        <v>22</v>
      </c>
      <c r="F101" s="26">
        <v>19</v>
      </c>
      <c r="G101" s="26">
        <v>2</v>
      </c>
      <c r="H101" s="26">
        <v>1</v>
      </c>
      <c r="I101" s="26">
        <f t="shared" si="3"/>
        <v>21</v>
      </c>
      <c r="J101" s="18">
        <f t="shared" si="4"/>
        <v>0.95454545454545459</v>
      </c>
      <c r="K101" s="26">
        <f t="shared" si="5"/>
        <v>1</v>
      </c>
    </row>
    <row r="102" spans="1:11" x14ac:dyDescent="0.25">
      <c r="A102" s="13" t="s">
        <v>88</v>
      </c>
      <c r="B102" s="13" t="s">
        <v>71</v>
      </c>
      <c r="C102" s="23" t="str">
        <f>VLOOKUP(B102, 'Employee Master &amp; Summary'!$A$4:$E$28, 2, FALSE)</f>
        <v>Siddharth Jain</v>
      </c>
      <c r="D102" s="23" t="str">
        <f>VLOOKUP(B102, 'Employee Master &amp; Summary'!$A$4:$E$28, 3, FALSE)</f>
        <v>Client Support</v>
      </c>
      <c r="E102" s="24">
        <v>22</v>
      </c>
      <c r="F102" s="24">
        <v>20</v>
      </c>
      <c r="G102" s="24">
        <v>2</v>
      </c>
      <c r="H102" s="24">
        <v>0</v>
      </c>
      <c r="I102" s="24">
        <f t="shared" si="3"/>
        <v>22</v>
      </c>
      <c r="J102" s="15">
        <f t="shared" si="4"/>
        <v>1</v>
      </c>
      <c r="K102" s="24">
        <f t="shared" si="5"/>
        <v>0</v>
      </c>
    </row>
    <row r="103" spans="1:11" x14ac:dyDescent="0.25">
      <c r="A103" s="16" t="s">
        <v>88</v>
      </c>
      <c r="B103" s="16" t="s">
        <v>73</v>
      </c>
      <c r="C103" s="25" t="str">
        <f>VLOOKUP(B103, 'Employee Master &amp; Summary'!$A$4:$E$28, 2, FALSE)</f>
        <v>Amitabh Mishra</v>
      </c>
      <c r="D103" s="25" t="str">
        <f>VLOOKUP(B103, 'Employee Master &amp; Summary'!$A$4:$E$28, 3, FALSE)</f>
        <v>Software Development</v>
      </c>
      <c r="E103" s="26">
        <v>22</v>
      </c>
      <c r="F103" s="26">
        <v>21</v>
      </c>
      <c r="G103" s="26">
        <v>0</v>
      </c>
      <c r="H103" s="26">
        <v>1</v>
      </c>
      <c r="I103" s="26">
        <f t="shared" si="3"/>
        <v>21</v>
      </c>
      <c r="J103" s="18">
        <f t="shared" si="4"/>
        <v>0.95454545454545459</v>
      </c>
      <c r="K103" s="26">
        <f t="shared" si="5"/>
        <v>1</v>
      </c>
    </row>
    <row r="104" spans="1:11" x14ac:dyDescent="0.25">
      <c r="A104" s="13" t="s">
        <v>89</v>
      </c>
      <c r="B104" s="13" t="s">
        <v>12</v>
      </c>
      <c r="C104" s="23" t="str">
        <f>VLOOKUP(B104, 'Employee Master &amp; Summary'!$A$4:$E$28, 2, FALSE)</f>
        <v>Aarav Sharma</v>
      </c>
      <c r="D104" s="23" t="str">
        <f>VLOOKUP(B104, 'Employee Master &amp; Summary'!$A$4:$E$28, 3, FALSE)</f>
        <v>DevOps &amp; Cloud</v>
      </c>
      <c r="E104" s="24">
        <v>22</v>
      </c>
      <c r="F104" s="24">
        <v>18</v>
      </c>
      <c r="G104" s="24">
        <v>2</v>
      </c>
      <c r="H104" s="24">
        <v>2</v>
      </c>
      <c r="I104" s="24">
        <f t="shared" si="3"/>
        <v>20</v>
      </c>
      <c r="J104" s="15">
        <f t="shared" si="4"/>
        <v>0.90909090909090906</v>
      </c>
      <c r="K104" s="24">
        <f t="shared" si="5"/>
        <v>2</v>
      </c>
    </row>
    <row r="105" spans="1:11" x14ac:dyDescent="0.25">
      <c r="A105" s="16" t="s">
        <v>89</v>
      </c>
      <c r="B105" s="16" t="s">
        <v>19</v>
      </c>
      <c r="C105" s="25" t="str">
        <f>VLOOKUP(B105, 'Employee Master &amp; Summary'!$A$4:$E$28, 2, FALSE)</f>
        <v>Vivaan Patel</v>
      </c>
      <c r="D105" s="25" t="str">
        <f>VLOOKUP(B105, 'Employee Master &amp; Summary'!$A$4:$E$28, 3, FALSE)</f>
        <v>Digital Marketing</v>
      </c>
      <c r="E105" s="26">
        <v>22</v>
      </c>
      <c r="F105" s="26">
        <v>19</v>
      </c>
      <c r="G105" s="26">
        <v>0</v>
      </c>
      <c r="H105" s="26">
        <v>3</v>
      </c>
      <c r="I105" s="26">
        <f t="shared" si="3"/>
        <v>19</v>
      </c>
      <c r="J105" s="18">
        <f t="shared" si="4"/>
        <v>0.86363636363636365</v>
      </c>
      <c r="K105" s="26">
        <f t="shared" si="5"/>
        <v>3</v>
      </c>
    </row>
    <row r="106" spans="1:11" x14ac:dyDescent="0.25">
      <c r="A106" s="13" t="s">
        <v>89</v>
      </c>
      <c r="B106" s="13" t="s">
        <v>24</v>
      </c>
      <c r="C106" s="23" t="str">
        <f>VLOOKUP(B106, 'Employee Master &amp; Summary'!$A$4:$E$28, 2, FALSE)</f>
        <v>Aditya Verma</v>
      </c>
      <c r="D106" s="23" t="str">
        <f>VLOOKUP(B106, 'Employee Master &amp; Summary'!$A$4:$E$28, 3, FALSE)</f>
        <v>Content &amp; Education</v>
      </c>
      <c r="E106" s="24">
        <v>22</v>
      </c>
      <c r="F106" s="24">
        <v>20</v>
      </c>
      <c r="G106" s="24">
        <v>0</v>
      </c>
      <c r="H106" s="24">
        <v>2</v>
      </c>
      <c r="I106" s="24">
        <f t="shared" si="3"/>
        <v>20</v>
      </c>
      <c r="J106" s="15">
        <f t="shared" si="4"/>
        <v>0.90909090909090906</v>
      </c>
      <c r="K106" s="24">
        <f t="shared" si="5"/>
        <v>2</v>
      </c>
    </row>
    <row r="107" spans="1:11" x14ac:dyDescent="0.25">
      <c r="A107" s="16" t="s">
        <v>89</v>
      </c>
      <c r="B107" s="16" t="s">
        <v>28</v>
      </c>
      <c r="C107" s="25" t="str">
        <f>VLOOKUP(B107, 'Employee Master &amp; Summary'!$A$4:$E$28, 2, FALSE)</f>
        <v>Vihaan Gupta</v>
      </c>
      <c r="D107" s="25" t="str">
        <f>VLOOKUP(B107, 'Employee Master &amp; Summary'!$A$4:$E$28, 3, FALSE)</f>
        <v>Client Support</v>
      </c>
      <c r="E107" s="26">
        <v>22</v>
      </c>
      <c r="F107" s="26">
        <v>18</v>
      </c>
      <c r="G107" s="26">
        <v>1</v>
      </c>
      <c r="H107" s="26">
        <v>3</v>
      </c>
      <c r="I107" s="26">
        <f t="shared" si="3"/>
        <v>19</v>
      </c>
      <c r="J107" s="18">
        <f t="shared" si="4"/>
        <v>0.86363636363636365</v>
      </c>
      <c r="K107" s="26">
        <f t="shared" si="5"/>
        <v>3</v>
      </c>
    </row>
    <row r="108" spans="1:11" x14ac:dyDescent="0.25">
      <c r="A108" s="13" t="s">
        <v>89</v>
      </c>
      <c r="B108" s="13" t="s">
        <v>32</v>
      </c>
      <c r="C108" s="23" t="str">
        <f>VLOOKUP(B108, 'Employee Master &amp; Summary'!$A$4:$E$28, 2, FALSE)</f>
        <v>Arjun Nair</v>
      </c>
      <c r="D108" s="23" t="str">
        <f>VLOOKUP(B108, 'Employee Master &amp; Summary'!$A$4:$E$28, 3, FALSE)</f>
        <v>Software Development</v>
      </c>
      <c r="E108" s="24">
        <v>22</v>
      </c>
      <c r="F108" s="24">
        <v>19</v>
      </c>
      <c r="G108" s="24">
        <v>2</v>
      </c>
      <c r="H108" s="24">
        <v>1</v>
      </c>
      <c r="I108" s="24">
        <f t="shared" si="3"/>
        <v>21</v>
      </c>
      <c r="J108" s="15">
        <f t="shared" si="4"/>
        <v>0.95454545454545459</v>
      </c>
      <c r="K108" s="24">
        <f t="shared" si="5"/>
        <v>1</v>
      </c>
    </row>
    <row r="109" spans="1:11" x14ac:dyDescent="0.25">
      <c r="A109" s="16" t="s">
        <v>89</v>
      </c>
      <c r="B109" s="16" t="s">
        <v>35</v>
      </c>
      <c r="C109" s="25" t="str">
        <f>VLOOKUP(B109, 'Employee Master &amp; Summary'!$A$4:$E$28, 2, FALSE)</f>
        <v>Sai Kumar</v>
      </c>
      <c r="D109" s="25" t="str">
        <f>VLOOKUP(B109, 'Employee Master &amp; Summary'!$A$4:$E$28, 3, FALSE)</f>
        <v>DevOps &amp; Cloud</v>
      </c>
      <c r="E109" s="26">
        <v>22</v>
      </c>
      <c r="F109" s="26">
        <v>21</v>
      </c>
      <c r="G109" s="26">
        <v>1</v>
      </c>
      <c r="H109" s="26">
        <v>0</v>
      </c>
      <c r="I109" s="26">
        <f t="shared" si="3"/>
        <v>22</v>
      </c>
      <c r="J109" s="18">
        <f t="shared" si="4"/>
        <v>1</v>
      </c>
      <c r="K109" s="26">
        <f t="shared" si="5"/>
        <v>0</v>
      </c>
    </row>
    <row r="110" spans="1:11" x14ac:dyDescent="0.25">
      <c r="A110" s="13" t="s">
        <v>89</v>
      </c>
      <c r="B110" s="13" t="s">
        <v>37</v>
      </c>
      <c r="C110" s="23" t="str">
        <f>VLOOKUP(B110, 'Employee Master &amp; Summary'!$A$4:$E$28, 2, FALSE)</f>
        <v>Reyansh Joshi</v>
      </c>
      <c r="D110" s="23" t="str">
        <f>VLOOKUP(B110, 'Employee Master &amp; Summary'!$A$4:$E$28, 3, FALSE)</f>
        <v>Digital Marketing</v>
      </c>
      <c r="E110" s="24">
        <v>22</v>
      </c>
      <c r="F110" s="24">
        <v>18</v>
      </c>
      <c r="G110" s="24">
        <v>0</v>
      </c>
      <c r="H110" s="24">
        <v>4</v>
      </c>
      <c r="I110" s="24">
        <f t="shared" si="3"/>
        <v>18</v>
      </c>
      <c r="J110" s="15">
        <f t="shared" si="4"/>
        <v>0.81818181818181823</v>
      </c>
      <c r="K110" s="24">
        <f t="shared" si="5"/>
        <v>4</v>
      </c>
    </row>
    <row r="111" spans="1:11" x14ac:dyDescent="0.25">
      <c r="A111" s="16" t="s">
        <v>89</v>
      </c>
      <c r="B111" s="16" t="s">
        <v>39</v>
      </c>
      <c r="C111" s="25" t="str">
        <f>VLOOKUP(B111, 'Employee Master &amp; Summary'!$A$4:$E$28, 2, FALSE)</f>
        <v>Ayaan Reddy</v>
      </c>
      <c r="D111" s="25" t="str">
        <f>VLOOKUP(B111, 'Employee Master &amp; Summary'!$A$4:$E$28, 3, FALSE)</f>
        <v>Content &amp; Education</v>
      </c>
      <c r="E111" s="26">
        <v>22</v>
      </c>
      <c r="F111" s="26">
        <v>19</v>
      </c>
      <c r="G111" s="26">
        <v>0</v>
      </c>
      <c r="H111" s="26">
        <v>3</v>
      </c>
      <c r="I111" s="26">
        <f t="shared" si="3"/>
        <v>19</v>
      </c>
      <c r="J111" s="18">
        <f t="shared" si="4"/>
        <v>0.86363636363636365</v>
      </c>
      <c r="K111" s="26">
        <f t="shared" si="5"/>
        <v>3</v>
      </c>
    </row>
    <row r="112" spans="1:11" x14ac:dyDescent="0.25">
      <c r="A112" s="13" t="s">
        <v>89</v>
      </c>
      <c r="B112" s="13" t="s">
        <v>41</v>
      </c>
      <c r="C112" s="23" t="str">
        <f>VLOOKUP(B112, 'Employee Master &amp; Summary'!$A$4:$E$28, 2, FALSE)</f>
        <v>Krishna Rao</v>
      </c>
      <c r="D112" s="23" t="str">
        <f>VLOOKUP(B112, 'Employee Master &amp; Summary'!$A$4:$E$28, 3, FALSE)</f>
        <v>Client Support</v>
      </c>
      <c r="E112" s="24">
        <v>22</v>
      </c>
      <c r="F112" s="24">
        <v>21</v>
      </c>
      <c r="G112" s="24">
        <v>0</v>
      </c>
      <c r="H112" s="24">
        <v>1</v>
      </c>
      <c r="I112" s="24">
        <f t="shared" si="3"/>
        <v>21</v>
      </c>
      <c r="J112" s="15">
        <f t="shared" si="4"/>
        <v>0.95454545454545459</v>
      </c>
      <c r="K112" s="24">
        <f t="shared" si="5"/>
        <v>1</v>
      </c>
    </row>
    <row r="113" spans="1:11" x14ac:dyDescent="0.25">
      <c r="A113" s="16" t="s">
        <v>89</v>
      </c>
      <c r="B113" s="16" t="s">
        <v>43</v>
      </c>
      <c r="C113" s="25" t="str">
        <f>VLOOKUP(B113, 'Employee Master &amp; Summary'!$A$4:$E$28, 2, FALSE)</f>
        <v>Ishaan Bhatia</v>
      </c>
      <c r="D113" s="25" t="str">
        <f>VLOOKUP(B113, 'Employee Master &amp; Summary'!$A$4:$E$28, 3, FALSE)</f>
        <v>Software Development</v>
      </c>
      <c r="E113" s="26">
        <v>22</v>
      </c>
      <c r="F113" s="26">
        <v>22</v>
      </c>
      <c r="G113" s="26">
        <v>2</v>
      </c>
      <c r="H113" s="26">
        <v>0</v>
      </c>
      <c r="I113" s="26">
        <f t="shared" si="3"/>
        <v>24</v>
      </c>
      <c r="J113" s="18">
        <f t="shared" si="4"/>
        <v>1.0909090909090908</v>
      </c>
      <c r="K113" s="26">
        <f t="shared" si="5"/>
        <v>0</v>
      </c>
    </row>
    <row r="114" spans="1:11" x14ac:dyDescent="0.25">
      <c r="A114" s="13" t="s">
        <v>89</v>
      </c>
      <c r="B114" s="13" t="s">
        <v>45</v>
      </c>
      <c r="C114" s="23" t="str">
        <f>VLOOKUP(B114, 'Employee Master &amp; Summary'!$A$4:$E$28, 2, FALSE)</f>
        <v>Ananya Iyer</v>
      </c>
      <c r="D114" s="23" t="str">
        <f>VLOOKUP(B114, 'Employee Master &amp; Summary'!$A$4:$E$28, 3, FALSE)</f>
        <v>DevOps &amp; Cloud</v>
      </c>
      <c r="E114" s="24">
        <v>22</v>
      </c>
      <c r="F114" s="24">
        <v>18</v>
      </c>
      <c r="G114" s="24">
        <v>0</v>
      </c>
      <c r="H114" s="24">
        <v>4</v>
      </c>
      <c r="I114" s="24">
        <f t="shared" si="3"/>
        <v>18</v>
      </c>
      <c r="J114" s="15">
        <f t="shared" si="4"/>
        <v>0.81818181818181823</v>
      </c>
      <c r="K114" s="24">
        <f t="shared" si="5"/>
        <v>4</v>
      </c>
    </row>
    <row r="115" spans="1:11" x14ac:dyDescent="0.25">
      <c r="A115" s="16" t="s">
        <v>89</v>
      </c>
      <c r="B115" s="16" t="s">
        <v>47</v>
      </c>
      <c r="C115" s="25" t="str">
        <f>VLOOKUP(B115, 'Employee Master &amp; Summary'!$A$4:$E$28, 2, FALSE)</f>
        <v>Diya Mehta</v>
      </c>
      <c r="D115" s="25" t="str">
        <f>VLOOKUP(B115, 'Employee Master &amp; Summary'!$A$4:$E$28, 3, FALSE)</f>
        <v>Digital Marketing</v>
      </c>
      <c r="E115" s="26">
        <v>22</v>
      </c>
      <c r="F115" s="26">
        <v>20</v>
      </c>
      <c r="G115" s="26">
        <v>2</v>
      </c>
      <c r="H115" s="26">
        <v>0</v>
      </c>
      <c r="I115" s="26">
        <f t="shared" si="3"/>
        <v>22</v>
      </c>
      <c r="J115" s="18">
        <f t="shared" si="4"/>
        <v>1</v>
      </c>
      <c r="K115" s="26">
        <f t="shared" si="5"/>
        <v>0</v>
      </c>
    </row>
    <row r="116" spans="1:11" x14ac:dyDescent="0.25">
      <c r="A116" s="13" t="s">
        <v>89</v>
      </c>
      <c r="B116" s="13" t="s">
        <v>49</v>
      </c>
      <c r="C116" s="23" t="str">
        <f>VLOOKUP(B116, 'Employee Master &amp; Summary'!$A$4:$E$28, 2, FALSE)</f>
        <v>Sanya Kapoor</v>
      </c>
      <c r="D116" s="23" t="str">
        <f>VLOOKUP(B116, 'Employee Master &amp; Summary'!$A$4:$E$28, 3, FALSE)</f>
        <v>Content &amp; Education</v>
      </c>
      <c r="E116" s="24">
        <v>22</v>
      </c>
      <c r="F116" s="24">
        <v>20</v>
      </c>
      <c r="G116" s="24">
        <v>1</v>
      </c>
      <c r="H116" s="24">
        <v>1</v>
      </c>
      <c r="I116" s="24">
        <f t="shared" si="3"/>
        <v>21</v>
      </c>
      <c r="J116" s="15">
        <f t="shared" si="4"/>
        <v>0.95454545454545459</v>
      </c>
      <c r="K116" s="24">
        <f t="shared" si="5"/>
        <v>1</v>
      </c>
    </row>
    <row r="117" spans="1:11" x14ac:dyDescent="0.25">
      <c r="A117" s="16" t="s">
        <v>89</v>
      </c>
      <c r="B117" s="16" t="s">
        <v>51</v>
      </c>
      <c r="C117" s="25" t="str">
        <f>VLOOKUP(B117, 'Employee Master &amp; Summary'!$A$4:$E$28, 2, FALSE)</f>
        <v>Aadhya Singh</v>
      </c>
      <c r="D117" s="25" t="str">
        <f>VLOOKUP(B117, 'Employee Master &amp; Summary'!$A$4:$E$28, 3, FALSE)</f>
        <v>Client Support</v>
      </c>
      <c r="E117" s="26">
        <v>22</v>
      </c>
      <c r="F117" s="26">
        <v>18</v>
      </c>
      <c r="G117" s="26">
        <v>2</v>
      </c>
      <c r="H117" s="26">
        <v>2</v>
      </c>
      <c r="I117" s="26">
        <f t="shared" si="3"/>
        <v>20</v>
      </c>
      <c r="J117" s="18">
        <f t="shared" si="4"/>
        <v>0.90909090909090906</v>
      </c>
      <c r="K117" s="26">
        <f t="shared" si="5"/>
        <v>2</v>
      </c>
    </row>
    <row r="118" spans="1:11" x14ac:dyDescent="0.25">
      <c r="A118" s="13" t="s">
        <v>89</v>
      </c>
      <c r="B118" s="13" t="s">
        <v>53</v>
      </c>
      <c r="C118" s="23" t="str">
        <f>VLOOKUP(B118, 'Employee Master &amp; Summary'!$A$4:$E$28, 2, FALSE)</f>
        <v>Pari Saxena</v>
      </c>
      <c r="D118" s="23" t="str">
        <f>VLOOKUP(B118, 'Employee Master &amp; Summary'!$A$4:$E$28, 3, FALSE)</f>
        <v>Software Development</v>
      </c>
      <c r="E118" s="24">
        <v>22</v>
      </c>
      <c r="F118" s="24">
        <v>18</v>
      </c>
      <c r="G118" s="24">
        <v>1</v>
      </c>
      <c r="H118" s="24">
        <v>3</v>
      </c>
      <c r="I118" s="24">
        <f t="shared" si="3"/>
        <v>19</v>
      </c>
      <c r="J118" s="15">
        <f t="shared" si="4"/>
        <v>0.86363636363636365</v>
      </c>
      <c r="K118" s="24">
        <f t="shared" si="5"/>
        <v>3</v>
      </c>
    </row>
    <row r="119" spans="1:11" x14ac:dyDescent="0.25">
      <c r="A119" s="16" t="s">
        <v>89</v>
      </c>
      <c r="B119" s="16" t="s">
        <v>55</v>
      </c>
      <c r="C119" s="25" t="str">
        <f>VLOOKUP(B119, 'Employee Master &amp; Summary'!$A$4:$E$28, 2, FALSE)</f>
        <v>Kavya Kulkarni</v>
      </c>
      <c r="D119" s="25" t="str">
        <f>VLOOKUP(B119, 'Employee Master &amp; Summary'!$A$4:$E$28, 3, FALSE)</f>
        <v>DevOps &amp; Cloud</v>
      </c>
      <c r="E119" s="26">
        <v>22</v>
      </c>
      <c r="F119" s="26">
        <v>21</v>
      </c>
      <c r="G119" s="26">
        <v>1</v>
      </c>
      <c r="H119" s="26">
        <v>0</v>
      </c>
      <c r="I119" s="26">
        <f t="shared" si="3"/>
        <v>22</v>
      </c>
      <c r="J119" s="18">
        <f t="shared" si="4"/>
        <v>1</v>
      </c>
      <c r="K119" s="26">
        <f t="shared" si="5"/>
        <v>0</v>
      </c>
    </row>
    <row r="120" spans="1:11" x14ac:dyDescent="0.25">
      <c r="A120" s="13" t="s">
        <v>89</v>
      </c>
      <c r="B120" s="13" t="s">
        <v>57</v>
      </c>
      <c r="C120" s="23" t="str">
        <f>VLOOKUP(B120, 'Employee Master &amp; Summary'!$A$4:$E$28, 2, FALSE)</f>
        <v>Anika Choudhury</v>
      </c>
      <c r="D120" s="23" t="str">
        <f>VLOOKUP(B120, 'Employee Master &amp; Summary'!$A$4:$E$28, 3, FALSE)</f>
        <v>Digital Marketing</v>
      </c>
      <c r="E120" s="24">
        <v>22</v>
      </c>
      <c r="F120" s="24">
        <v>20</v>
      </c>
      <c r="G120" s="24">
        <v>1</v>
      </c>
      <c r="H120" s="24">
        <v>1</v>
      </c>
      <c r="I120" s="24">
        <f t="shared" si="3"/>
        <v>21</v>
      </c>
      <c r="J120" s="15">
        <f t="shared" si="4"/>
        <v>0.95454545454545459</v>
      </c>
      <c r="K120" s="24">
        <f t="shared" si="5"/>
        <v>1</v>
      </c>
    </row>
    <row r="121" spans="1:11" x14ac:dyDescent="0.25">
      <c r="A121" s="16" t="s">
        <v>89</v>
      </c>
      <c r="B121" s="16" t="s">
        <v>59</v>
      </c>
      <c r="C121" s="25" t="str">
        <f>VLOOKUP(B121, 'Employee Master &amp; Summary'!$A$4:$E$28, 2, FALSE)</f>
        <v>Riya Sen</v>
      </c>
      <c r="D121" s="25" t="str">
        <f>VLOOKUP(B121, 'Employee Master &amp; Summary'!$A$4:$E$28, 3, FALSE)</f>
        <v>Content &amp; Education</v>
      </c>
      <c r="E121" s="26">
        <v>22</v>
      </c>
      <c r="F121" s="26">
        <v>18</v>
      </c>
      <c r="G121" s="26">
        <v>2</v>
      </c>
      <c r="H121" s="26">
        <v>2</v>
      </c>
      <c r="I121" s="26">
        <f t="shared" si="3"/>
        <v>20</v>
      </c>
      <c r="J121" s="18">
        <f t="shared" si="4"/>
        <v>0.90909090909090906</v>
      </c>
      <c r="K121" s="26">
        <f t="shared" si="5"/>
        <v>2</v>
      </c>
    </row>
    <row r="122" spans="1:11" x14ac:dyDescent="0.25">
      <c r="A122" s="13" t="s">
        <v>89</v>
      </c>
      <c r="B122" s="13" t="s">
        <v>61</v>
      </c>
      <c r="C122" s="23" t="str">
        <f>VLOOKUP(B122, 'Employee Master &amp; Summary'!$A$4:$E$28, 2, FALSE)</f>
        <v>Sneha Agarwal</v>
      </c>
      <c r="D122" s="23" t="str">
        <f>VLOOKUP(B122, 'Employee Master &amp; Summary'!$A$4:$E$28, 3, FALSE)</f>
        <v>Client Support</v>
      </c>
      <c r="E122" s="24">
        <v>22</v>
      </c>
      <c r="F122" s="24">
        <v>18</v>
      </c>
      <c r="G122" s="24">
        <v>0</v>
      </c>
      <c r="H122" s="24">
        <v>4</v>
      </c>
      <c r="I122" s="24">
        <f t="shared" si="3"/>
        <v>18</v>
      </c>
      <c r="J122" s="15">
        <f t="shared" si="4"/>
        <v>0.81818181818181823</v>
      </c>
      <c r="K122" s="24">
        <f t="shared" si="5"/>
        <v>4</v>
      </c>
    </row>
    <row r="123" spans="1:11" x14ac:dyDescent="0.25">
      <c r="A123" s="16" t="s">
        <v>89</v>
      </c>
      <c r="B123" s="16" t="s">
        <v>63</v>
      </c>
      <c r="C123" s="25" t="str">
        <f>VLOOKUP(B123, 'Employee Master &amp; Summary'!$A$4:$E$28, 2, FALSE)</f>
        <v>Tanvi Deshmukh</v>
      </c>
      <c r="D123" s="25" t="str">
        <f>VLOOKUP(B123, 'Employee Master &amp; Summary'!$A$4:$E$28, 3, FALSE)</f>
        <v>Software Development</v>
      </c>
      <c r="E123" s="26">
        <v>22</v>
      </c>
      <c r="F123" s="26">
        <v>19</v>
      </c>
      <c r="G123" s="26">
        <v>1</v>
      </c>
      <c r="H123" s="26">
        <v>2</v>
      </c>
      <c r="I123" s="26">
        <f t="shared" si="3"/>
        <v>20</v>
      </c>
      <c r="J123" s="18">
        <f t="shared" si="4"/>
        <v>0.90909090909090906</v>
      </c>
      <c r="K123" s="26">
        <f t="shared" si="5"/>
        <v>2</v>
      </c>
    </row>
    <row r="124" spans="1:11" x14ac:dyDescent="0.25">
      <c r="A124" s="13" t="s">
        <v>89</v>
      </c>
      <c r="B124" s="13" t="s">
        <v>65</v>
      </c>
      <c r="C124" s="23" t="str">
        <f>VLOOKUP(B124, 'Employee Master &amp; Summary'!$A$4:$E$28, 2, FALSE)</f>
        <v>Rohan Das</v>
      </c>
      <c r="D124" s="23" t="str">
        <f>VLOOKUP(B124, 'Employee Master &amp; Summary'!$A$4:$E$28, 3, FALSE)</f>
        <v>DevOps &amp; Cloud</v>
      </c>
      <c r="E124" s="24">
        <v>22</v>
      </c>
      <c r="F124" s="24">
        <v>19</v>
      </c>
      <c r="G124" s="24">
        <v>1</v>
      </c>
      <c r="H124" s="24">
        <v>2</v>
      </c>
      <c r="I124" s="24">
        <f t="shared" si="3"/>
        <v>20</v>
      </c>
      <c r="J124" s="15">
        <f t="shared" si="4"/>
        <v>0.90909090909090906</v>
      </c>
      <c r="K124" s="24">
        <f t="shared" si="5"/>
        <v>2</v>
      </c>
    </row>
    <row r="125" spans="1:11" x14ac:dyDescent="0.25">
      <c r="A125" s="16" t="s">
        <v>89</v>
      </c>
      <c r="B125" s="16" t="s">
        <v>67</v>
      </c>
      <c r="C125" s="25" t="str">
        <f>VLOOKUP(B125, 'Employee Master &amp; Summary'!$A$4:$E$28, 2, FALSE)</f>
        <v>Vikram Malhotra</v>
      </c>
      <c r="D125" s="25" t="str">
        <f>VLOOKUP(B125, 'Employee Master &amp; Summary'!$A$4:$E$28, 3, FALSE)</f>
        <v>Digital Marketing</v>
      </c>
      <c r="E125" s="26">
        <v>22</v>
      </c>
      <c r="F125" s="26">
        <v>20</v>
      </c>
      <c r="G125" s="26">
        <v>0</v>
      </c>
      <c r="H125" s="26">
        <v>2</v>
      </c>
      <c r="I125" s="26">
        <f t="shared" si="3"/>
        <v>20</v>
      </c>
      <c r="J125" s="18">
        <f t="shared" si="4"/>
        <v>0.90909090909090906</v>
      </c>
      <c r="K125" s="26">
        <f t="shared" si="5"/>
        <v>2</v>
      </c>
    </row>
    <row r="126" spans="1:11" x14ac:dyDescent="0.25">
      <c r="A126" s="13" t="s">
        <v>89</v>
      </c>
      <c r="B126" s="13" t="s">
        <v>69</v>
      </c>
      <c r="C126" s="23" t="str">
        <f>VLOOKUP(B126, 'Employee Master &amp; Summary'!$A$4:$E$28, 2, FALSE)</f>
        <v>Kunal Shah</v>
      </c>
      <c r="D126" s="23" t="str">
        <f>VLOOKUP(B126, 'Employee Master &amp; Summary'!$A$4:$E$28, 3, FALSE)</f>
        <v>Content &amp; Education</v>
      </c>
      <c r="E126" s="24">
        <v>22</v>
      </c>
      <c r="F126" s="24">
        <v>18</v>
      </c>
      <c r="G126" s="24">
        <v>0</v>
      </c>
      <c r="H126" s="24">
        <v>4</v>
      </c>
      <c r="I126" s="24">
        <f t="shared" si="3"/>
        <v>18</v>
      </c>
      <c r="J126" s="15">
        <f t="shared" si="4"/>
        <v>0.81818181818181823</v>
      </c>
      <c r="K126" s="24">
        <f t="shared" si="5"/>
        <v>4</v>
      </c>
    </row>
    <row r="127" spans="1:11" x14ac:dyDescent="0.25">
      <c r="A127" s="16" t="s">
        <v>89</v>
      </c>
      <c r="B127" s="16" t="s">
        <v>71</v>
      </c>
      <c r="C127" s="25" t="str">
        <f>VLOOKUP(B127, 'Employee Master &amp; Summary'!$A$4:$E$28, 2, FALSE)</f>
        <v>Siddharth Jain</v>
      </c>
      <c r="D127" s="25" t="str">
        <f>VLOOKUP(B127, 'Employee Master &amp; Summary'!$A$4:$E$28, 3, FALSE)</f>
        <v>Client Support</v>
      </c>
      <c r="E127" s="26">
        <v>22</v>
      </c>
      <c r="F127" s="26">
        <v>21</v>
      </c>
      <c r="G127" s="26">
        <v>0</v>
      </c>
      <c r="H127" s="26">
        <v>1</v>
      </c>
      <c r="I127" s="26">
        <f t="shared" si="3"/>
        <v>21</v>
      </c>
      <c r="J127" s="18">
        <f t="shared" si="4"/>
        <v>0.95454545454545459</v>
      </c>
      <c r="K127" s="26">
        <f t="shared" si="5"/>
        <v>1</v>
      </c>
    </row>
    <row r="128" spans="1:11" x14ac:dyDescent="0.25">
      <c r="A128" s="13" t="s">
        <v>89</v>
      </c>
      <c r="B128" s="13" t="s">
        <v>73</v>
      </c>
      <c r="C128" s="23" t="str">
        <f>VLOOKUP(B128, 'Employee Master &amp; Summary'!$A$4:$E$28, 2, FALSE)</f>
        <v>Amitabh Mishra</v>
      </c>
      <c r="D128" s="23" t="str">
        <f>VLOOKUP(B128, 'Employee Master &amp; Summary'!$A$4:$E$28, 3, FALSE)</f>
        <v>Software Development</v>
      </c>
      <c r="E128" s="24">
        <v>22</v>
      </c>
      <c r="F128" s="24">
        <v>22</v>
      </c>
      <c r="G128" s="24">
        <v>2</v>
      </c>
      <c r="H128" s="24">
        <v>0</v>
      </c>
      <c r="I128" s="24">
        <f t="shared" si="3"/>
        <v>24</v>
      </c>
      <c r="J128" s="15">
        <f t="shared" si="4"/>
        <v>1.0909090909090908</v>
      </c>
      <c r="K128" s="24">
        <f t="shared" si="5"/>
        <v>0</v>
      </c>
    </row>
    <row r="129" spans="1:11" x14ac:dyDescent="0.25">
      <c r="A129" s="16" t="s">
        <v>90</v>
      </c>
      <c r="B129" s="16" t="s">
        <v>12</v>
      </c>
      <c r="C129" s="25" t="str">
        <f>VLOOKUP(B129, 'Employee Master &amp; Summary'!$A$4:$E$28, 2, FALSE)</f>
        <v>Aarav Sharma</v>
      </c>
      <c r="D129" s="25" t="str">
        <f>VLOOKUP(B129, 'Employee Master &amp; Summary'!$A$4:$E$28, 3, FALSE)</f>
        <v>DevOps &amp; Cloud</v>
      </c>
      <c r="E129" s="26">
        <v>22</v>
      </c>
      <c r="F129" s="26">
        <v>20</v>
      </c>
      <c r="G129" s="26">
        <v>0</v>
      </c>
      <c r="H129" s="26">
        <v>2</v>
      </c>
      <c r="I129" s="26">
        <f t="shared" si="3"/>
        <v>20</v>
      </c>
      <c r="J129" s="18">
        <f t="shared" si="4"/>
        <v>0.90909090909090906</v>
      </c>
      <c r="K129" s="26">
        <f t="shared" si="5"/>
        <v>2</v>
      </c>
    </row>
    <row r="130" spans="1:11" x14ac:dyDescent="0.25">
      <c r="A130" s="13" t="s">
        <v>90</v>
      </c>
      <c r="B130" s="13" t="s">
        <v>19</v>
      </c>
      <c r="C130" s="23" t="str">
        <f>VLOOKUP(B130, 'Employee Master &amp; Summary'!$A$4:$E$28, 2, FALSE)</f>
        <v>Vivaan Patel</v>
      </c>
      <c r="D130" s="23" t="str">
        <f>VLOOKUP(B130, 'Employee Master &amp; Summary'!$A$4:$E$28, 3, FALSE)</f>
        <v>Digital Marketing</v>
      </c>
      <c r="E130" s="24">
        <v>22</v>
      </c>
      <c r="F130" s="24">
        <v>18</v>
      </c>
      <c r="G130" s="24">
        <v>2</v>
      </c>
      <c r="H130" s="24">
        <v>2</v>
      </c>
      <c r="I130" s="24">
        <f t="shared" si="3"/>
        <v>20</v>
      </c>
      <c r="J130" s="15">
        <f t="shared" si="4"/>
        <v>0.90909090909090906</v>
      </c>
      <c r="K130" s="24">
        <f t="shared" si="5"/>
        <v>2</v>
      </c>
    </row>
    <row r="131" spans="1:11" x14ac:dyDescent="0.25">
      <c r="A131" s="16" t="s">
        <v>90</v>
      </c>
      <c r="B131" s="16" t="s">
        <v>24</v>
      </c>
      <c r="C131" s="25" t="str">
        <f>VLOOKUP(B131, 'Employee Master &amp; Summary'!$A$4:$E$28, 2, FALSE)</f>
        <v>Aditya Verma</v>
      </c>
      <c r="D131" s="25" t="str">
        <f>VLOOKUP(B131, 'Employee Master &amp; Summary'!$A$4:$E$28, 3, FALSE)</f>
        <v>Content &amp; Education</v>
      </c>
      <c r="E131" s="26">
        <v>22</v>
      </c>
      <c r="F131" s="26">
        <v>20</v>
      </c>
      <c r="G131" s="26">
        <v>1</v>
      </c>
      <c r="H131" s="26">
        <v>1</v>
      </c>
      <c r="I131" s="26">
        <f t="shared" si="3"/>
        <v>21</v>
      </c>
      <c r="J131" s="18">
        <f t="shared" si="4"/>
        <v>0.95454545454545459</v>
      </c>
      <c r="K131" s="26">
        <f t="shared" si="5"/>
        <v>1</v>
      </c>
    </row>
    <row r="132" spans="1:11" x14ac:dyDescent="0.25">
      <c r="A132" s="13" t="s">
        <v>90</v>
      </c>
      <c r="B132" s="13" t="s">
        <v>28</v>
      </c>
      <c r="C132" s="23" t="str">
        <f>VLOOKUP(B132, 'Employee Master &amp; Summary'!$A$4:$E$28, 2, FALSE)</f>
        <v>Vihaan Gupta</v>
      </c>
      <c r="D132" s="23" t="str">
        <f>VLOOKUP(B132, 'Employee Master &amp; Summary'!$A$4:$E$28, 3, FALSE)</f>
        <v>Client Support</v>
      </c>
      <c r="E132" s="24">
        <v>22</v>
      </c>
      <c r="F132" s="24">
        <v>22</v>
      </c>
      <c r="G132" s="24">
        <v>2</v>
      </c>
      <c r="H132" s="24">
        <v>0</v>
      </c>
      <c r="I132" s="24">
        <f t="shared" ref="I132:I195" si="6">F132+G132</f>
        <v>24</v>
      </c>
      <c r="J132" s="15">
        <f t="shared" ref="J132:J195" si="7">I132/E132</f>
        <v>1.0909090909090908</v>
      </c>
      <c r="K132" s="24">
        <f t="shared" ref="K132:K195" si="8">H132</f>
        <v>0</v>
      </c>
    </row>
    <row r="133" spans="1:11" x14ac:dyDescent="0.25">
      <c r="A133" s="16" t="s">
        <v>90</v>
      </c>
      <c r="B133" s="16" t="s">
        <v>32</v>
      </c>
      <c r="C133" s="25" t="str">
        <f>VLOOKUP(B133, 'Employee Master &amp; Summary'!$A$4:$E$28, 2, FALSE)</f>
        <v>Arjun Nair</v>
      </c>
      <c r="D133" s="25" t="str">
        <f>VLOOKUP(B133, 'Employee Master &amp; Summary'!$A$4:$E$28, 3, FALSE)</f>
        <v>Software Development</v>
      </c>
      <c r="E133" s="26">
        <v>22</v>
      </c>
      <c r="F133" s="26">
        <v>20</v>
      </c>
      <c r="G133" s="26">
        <v>2</v>
      </c>
      <c r="H133" s="26">
        <v>0</v>
      </c>
      <c r="I133" s="26">
        <f t="shared" si="6"/>
        <v>22</v>
      </c>
      <c r="J133" s="18">
        <f t="shared" si="7"/>
        <v>1</v>
      </c>
      <c r="K133" s="26">
        <f t="shared" si="8"/>
        <v>0</v>
      </c>
    </row>
    <row r="134" spans="1:11" x14ac:dyDescent="0.25">
      <c r="A134" s="13" t="s">
        <v>90</v>
      </c>
      <c r="B134" s="13" t="s">
        <v>35</v>
      </c>
      <c r="C134" s="23" t="str">
        <f>VLOOKUP(B134, 'Employee Master &amp; Summary'!$A$4:$E$28, 2, FALSE)</f>
        <v>Sai Kumar</v>
      </c>
      <c r="D134" s="23" t="str">
        <f>VLOOKUP(B134, 'Employee Master &amp; Summary'!$A$4:$E$28, 3, FALSE)</f>
        <v>DevOps &amp; Cloud</v>
      </c>
      <c r="E134" s="24">
        <v>22</v>
      </c>
      <c r="F134" s="24">
        <v>19</v>
      </c>
      <c r="G134" s="24">
        <v>0</v>
      </c>
      <c r="H134" s="24">
        <v>3</v>
      </c>
      <c r="I134" s="24">
        <f t="shared" si="6"/>
        <v>19</v>
      </c>
      <c r="J134" s="15">
        <f t="shared" si="7"/>
        <v>0.86363636363636365</v>
      </c>
      <c r="K134" s="24">
        <f t="shared" si="8"/>
        <v>3</v>
      </c>
    </row>
    <row r="135" spans="1:11" x14ac:dyDescent="0.25">
      <c r="A135" s="16" t="s">
        <v>90</v>
      </c>
      <c r="B135" s="16" t="s">
        <v>37</v>
      </c>
      <c r="C135" s="25" t="str">
        <f>VLOOKUP(B135, 'Employee Master &amp; Summary'!$A$4:$E$28, 2, FALSE)</f>
        <v>Reyansh Joshi</v>
      </c>
      <c r="D135" s="25" t="str">
        <f>VLOOKUP(B135, 'Employee Master &amp; Summary'!$A$4:$E$28, 3, FALSE)</f>
        <v>Digital Marketing</v>
      </c>
      <c r="E135" s="26">
        <v>22</v>
      </c>
      <c r="F135" s="26">
        <v>18</v>
      </c>
      <c r="G135" s="26">
        <v>2</v>
      </c>
      <c r="H135" s="26">
        <v>2</v>
      </c>
      <c r="I135" s="26">
        <f t="shared" si="6"/>
        <v>20</v>
      </c>
      <c r="J135" s="18">
        <f t="shared" si="7"/>
        <v>0.90909090909090906</v>
      </c>
      <c r="K135" s="26">
        <f t="shared" si="8"/>
        <v>2</v>
      </c>
    </row>
    <row r="136" spans="1:11" x14ac:dyDescent="0.25">
      <c r="A136" s="13" t="s">
        <v>90</v>
      </c>
      <c r="B136" s="13" t="s">
        <v>39</v>
      </c>
      <c r="C136" s="23" t="str">
        <f>VLOOKUP(B136, 'Employee Master &amp; Summary'!$A$4:$E$28, 2, FALSE)</f>
        <v>Ayaan Reddy</v>
      </c>
      <c r="D136" s="23" t="str">
        <f>VLOOKUP(B136, 'Employee Master &amp; Summary'!$A$4:$E$28, 3, FALSE)</f>
        <v>Content &amp; Education</v>
      </c>
      <c r="E136" s="24">
        <v>22</v>
      </c>
      <c r="F136" s="24">
        <v>18</v>
      </c>
      <c r="G136" s="24">
        <v>0</v>
      </c>
      <c r="H136" s="24">
        <v>4</v>
      </c>
      <c r="I136" s="24">
        <f t="shared" si="6"/>
        <v>18</v>
      </c>
      <c r="J136" s="15">
        <f t="shared" si="7"/>
        <v>0.81818181818181823</v>
      </c>
      <c r="K136" s="24">
        <f t="shared" si="8"/>
        <v>4</v>
      </c>
    </row>
    <row r="137" spans="1:11" x14ac:dyDescent="0.25">
      <c r="A137" s="16" t="s">
        <v>90</v>
      </c>
      <c r="B137" s="16" t="s">
        <v>41</v>
      </c>
      <c r="C137" s="25" t="str">
        <f>VLOOKUP(B137, 'Employee Master &amp; Summary'!$A$4:$E$28, 2, FALSE)</f>
        <v>Krishna Rao</v>
      </c>
      <c r="D137" s="25" t="str">
        <f>VLOOKUP(B137, 'Employee Master &amp; Summary'!$A$4:$E$28, 3, FALSE)</f>
        <v>Client Support</v>
      </c>
      <c r="E137" s="26">
        <v>22</v>
      </c>
      <c r="F137" s="26">
        <v>21</v>
      </c>
      <c r="G137" s="26">
        <v>0</v>
      </c>
      <c r="H137" s="26">
        <v>1</v>
      </c>
      <c r="I137" s="26">
        <f t="shared" si="6"/>
        <v>21</v>
      </c>
      <c r="J137" s="18">
        <f t="shared" si="7"/>
        <v>0.95454545454545459</v>
      </c>
      <c r="K137" s="26">
        <f t="shared" si="8"/>
        <v>1</v>
      </c>
    </row>
    <row r="138" spans="1:11" x14ac:dyDescent="0.25">
      <c r="A138" s="13" t="s">
        <v>90</v>
      </c>
      <c r="B138" s="13" t="s">
        <v>43</v>
      </c>
      <c r="C138" s="23" t="str">
        <f>VLOOKUP(B138, 'Employee Master &amp; Summary'!$A$4:$E$28, 2, FALSE)</f>
        <v>Ishaan Bhatia</v>
      </c>
      <c r="D138" s="23" t="str">
        <f>VLOOKUP(B138, 'Employee Master &amp; Summary'!$A$4:$E$28, 3, FALSE)</f>
        <v>Software Development</v>
      </c>
      <c r="E138" s="24">
        <v>22</v>
      </c>
      <c r="F138" s="24">
        <v>20</v>
      </c>
      <c r="G138" s="24">
        <v>2</v>
      </c>
      <c r="H138" s="24">
        <v>0</v>
      </c>
      <c r="I138" s="24">
        <f t="shared" si="6"/>
        <v>22</v>
      </c>
      <c r="J138" s="15">
        <f t="shared" si="7"/>
        <v>1</v>
      </c>
      <c r="K138" s="24">
        <f t="shared" si="8"/>
        <v>0</v>
      </c>
    </row>
    <row r="139" spans="1:11" x14ac:dyDescent="0.25">
      <c r="A139" s="16" t="s">
        <v>90</v>
      </c>
      <c r="B139" s="16" t="s">
        <v>45</v>
      </c>
      <c r="C139" s="25" t="str">
        <f>VLOOKUP(B139, 'Employee Master &amp; Summary'!$A$4:$E$28, 2, FALSE)</f>
        <v>Ananya Iyer</v>
      </c>
      <c r="D139" s="25" t="str">
        <f>VLOOKUP(B139, 'Employee Master &amp; Summary'!$A$4:$E$28, 3, FALSE)</f>
        <v>DevOps &amp; Cloud</v>
      </c>
      <c r="E139" s="26">
        <v>22</v>
      </c>
      <c r="F139" s="26">
        <v>18</v>
      </c>
      <c r="G139" s="26">
        <v>0</v>
      </c>
      <c r="H139" s="26">
        <v>4</v>
      </c>
      <c r="I139" s="26">
        <f t="shared" si="6"/>
        <v>18</v>
      </c>
      <c r="J139" s="18">
        <f t="shared" si="7"/>
        <v>0.81818181818181823</v>
      </c>
      <c r="K139" s="26">
        <f t="shared" si="8"/>
        <v>4</v>
      </c>
    </row>
    <row r="140" spans="1:11" x14ac:dyDescent="0.25">
      <c r="A140" s="13" t="s">
        <v>90</v>
      </c>
      <c r="B140" s="13" t="s">
        <v>47</v>
      </c>
      <c r="C140" s="23" t="str">
        <f>VLOOKUP(B140, 'Employee Master &amp; Summary'!$A$4:$E$28, 2, FALSE)</f>
        <v>Diya Mehta</v>
      </c>
      <c r="D140" s="23" t="str">
        <f>VLOOKUP(B140, 'Employee Master &amp; Summary'!$A$4:$E$28, 3, FALSE)</f>
        <v>Digital Marketing</v>
      </c>
      <c r="E140" s="24">
        <v>22</v>
      </c>
      <c r="F140" s="24">
        <v>21</v>
      </c>
      <c r="G140" s="24">
        <v>1</v>
      </c>
      <c r="H140" s="24">
        <v>0</v>
      </c>
      <c r="I140" s="24">
        <f t="shared" si="6"/>
        <v>22</v>
      </c>
      <c r="J140" s="15">
        <f t="shared" si="7"/>
        <v>1</v>
      </c>
      <c r="K140" s="24">
        <f t="shared" si="8"/>
        <v>0</v>
      </c>
    </row>
    <row r="141" spans="1:11" x14ac:dyDescent="0.25">
      <c r="A141" s="16" t="s">
        <v>90</v>
      </c>
      <c r="B141" s="16" t="s">
        <v>49</v>
      </c>
      <c r="C141" s="25" t="str">
        <f>VLOOKUP(B141, 'Employee Master &amp; Summary'!$A$4:$E$28, 2, FALSE)</f>
        <v>Sanya Kapoor</v>
      </c>
      <c r="D141" s="25" t="str">
        <f>VLOOKUP(B141, 'Employee Master &amp; Summary'!$A$4:$E$28, 3, FALSE)</f>
        <v>Content &amp; Education</v>
      </c>
      <c r="E141" s="26">
        <v>22</v>
      </c>
      <c r="F141" s="26">
        <v>22</v>
      </c>
      <c r="G141" s="26">
        <v>1</v>
      </c>
      <c r="H141" s="26">
        <v>0</v>
      </c>
      <c r="I141" s="26">
        <f t="shared" si="6"/>
        <v>23</v>
      </c>
      <c r="J141" s="18">
        <f t="shared" si="7"/>
        <v>1.0454545454545454</v>
      </c>
      <c r="K141" s="26">
        <f t="shared" si="8"/>
        <v>0</v>
      </c>
    </row>
    <row r="142" spans="1:11" x14ac:dyDescent="0.25">
      <c r="A142" s="13" t="s">
        <v>90</v>
      </c>
      <c r="B142" s="13" t="s">
        <v>51</v>
      </c>
      <c r="C142" s="23" t="str">
        <f>VLOOKUP(B142, 'Employee Master &amp; Summary'!$A$4:$E$28, 2, FALSE)</f>
        <v>Aadhya Singh</v>
      </c>
      <c r="D142" s="23" t="str">
        <f>VLOOKUP(B142, 'Employee Master &amp; Summary'!$A$4:$E$28, 3, FALSE)</f>
        <v>Client Support</v>
      </c>
      <c r="E142" s="24">
        <v>22</v>
      </c>
      <c r="F142" s="24">
        <v>22</v>
      </c>
      <c r="G142" s="24">
        <v>1</v>
      </c>
      <c r="H142" s="24">
        <v>0</v>
      </c>
      <c r="I142" s="24">
        <f t="shared" si="6"/>
        <v>23</v>
      </c>
      <c r="J142" s="15">
        <f t="shared" si="7"/>
        <v>1.0454545454545454</v>
      </c>
      <c r="K142" s="24">
        <f t="shared" si="8"/>
        <v>0</v>
      </c>
    </row>
    <row r="143" spans="1:11" x14ac:dyDescent="0.25">
      <c r="A143" s="16" t="s">
        <v>90</v>
      </c>
      <c r="B143" s="16" t="s">
        <v>53</v>
      </c>
      <c r="C143" s="25" t="str">
        <f>VLOOKUP(B143, 'Employee Master &amp; Summary'!$A$4:$E$28, 2, FALSE)</f>
        <v>Pari Saxena</v>
      </c>
      <c r="D143" s="25" t="str">
        <f>VLOOKUP(B143, 'Employee Master &amp; Summary'!$A$4:$E$28, 3, FALSE)</f>
        <v>Software Development</v>
      </c>
      <c r="E143" s="26">
        <v>22</v>
      </c>
      <c r="F143" s="26">
        <v>20</v>
      </c>
      <c r="G143" s="26">
        <v>0</v>
      </c>
      <c r="H143" s="26">
        <v>2</v>
      </c>
      <c r="I143" s="26">
        <f t="shared" si="6"/>
        <v>20</v>
      </c>
      <c r="J143" s="18">
        <f t="shared" si="7"/>
        <v>0.90909090909090906</v>
      </c>
      <c r="K143" s="26">
        <f t="shared" si="8"/>
        <v>2</v>
      </c>
    </row>
    <row r="144" spans="1:11" x14ac:dyDescent="0.25">
      <c r="A144" s="13" t="s">
        <v>90</v>
      </c>
      <c r="B144" s="13" t="s">
        <v>55</v>
      </c>
      <c r="C144" s="23" t="str">
        <f>VLOOKUP(B144, 'Employee Master &amp; Summary'!$A$4:$E$28, 2, FALSE)</f>
        <v>Kavya Kulkarni</v>
      </c>
      <c r="D144" s="23" t="str">
        <f>VLOOKUP(B144, 'Employee Master &amp; Summary'!$A$4:$E$28, 3, FALSE)</f>
        <v>DevOps &amp; Cloud</v>
      </c>
      <c r="E144" s="24">
        <v>22</v>
      </c>
      <c r="F144" s="24">
        <v>22</v>
      </c>
      <c r="G144" s="24">
        <v>0</v>
      </c>
      <c r="H144" s="24">
        <v>0</v>
      </c>
      <c r="I144" s="24">
        <f t="shared" si="6"/>
        <v>22</v>
      </c>
      <c r="J144" s="15">
        <f t="shared" si="7"/>
        <v>1</v>
      </c>
      <c r="K144" s="24">
        <f t="shared" si="8"/>
        <v>0</v>
      </c>
    </row>
    <row r="145" spans="1:11" x14ac:dyDescent="0.25">
      <c r="A145" s="16" t="s">
        <v>90</v>
      </c>
      <c r="B145" s="16" t="s">
        <v>57</v>
      </c>
      <c r="C145" s="25" t="str">
        <f>VLOOKUP(B145, 'Employee Master &amp; Summary'!$A$4:$E$28, 2, FALSE)</f>
        <v>Anika Choudhury</v>
      </c>
      <c r="D145" s="25" t="str">
        <f>VLOOKUP(B145, 'Employee Master &amp; Summary'!$A$4:$E$28, 3, FALSE)</f>
        <v>Digital Marketing</v>
      </c>
      <c r="E145" s="26">
        <v>22</v>
      </c>
      <c r="F145" s="26">
        <v>18</v>
      </c>
      <c r="G145" s="26">
        <v>1</v>
      </c>
      <c r="H145" s="26">
        <v>3</v>
      </c>
      <c r="I145" s="26">
        <f t="shared" si="6"/>
        <v>19</v>
      </c>
      <c r="J145" s="18">
        <f t="shared" si="7"/>
        <v>0.86363636363636365</v>
      </c>
      <c r="K145" s="26">
        <f t="shared" si="8"/>
        <v>3</v>
      </c>
    </row>
    <row r="146" spans="1:11" x14ac:dyDescent="0.25">
      <c r="A146" s="13" t="s">
        <v>90</v>
      </c>
      <c r="B146" s="13" t="s">
        <v>59</v>
      </c>
      <c r="C146" s="23" t="str">
        <f>VLOOKUP(B146, 'Employee Master &amp; Summary'!$A$4:$E$28, 2, FALSE)</f>
        <v>Riya Sen</v>
      </c>
      <c r="D146" s="23" t="str">
        <f>VLOOKUP(B146, 'Employee Master &amp; Summary'!$A$4:$E$28, 3, FALSE)</f>
        <v>Content &amp; Education</v>
      </c>
      <c r="E146" s="24">
        <v>22</v>
      </c>
      <c r="F146" s="24">
        <v>22</v>
      </c>
      <c r="G146" s="24">
        <v>2</v>
      </c>
      <c r="H146" s="24">
        <v>0</v>
      </c>
      <c r="I146" s="24">
        <f t="shared" si="6"/>
        <v>24</v>
      </c>
      <c r="J146" s="15">
        <f t="shared" si="7"/>
        <v>1.0909090909090908</v>
      </c>
      <c r="K146" s="24">
        <f t="shared" si="8"/>
        <v>0</v>
      </c>
    </row>
    <row r="147" spans="1:11" x14ac:dyDescent="0.25">
      <c r="A147" s="16" t="s">
        <v>90</v>
      </c>
      <c r="B147" s="16" t="s">
        <v>61</v>
      </c>
      <c r="C147" s="25" t="str">
        <f>VLOOKUP(B147, 'Employee Master &amp; Summary'!$A$4:$E$28, 2, FALSE)</f>
        <v>Sneha Agarwal</v>
      </c>
      <c r="D147" s="25" t="str">
        <f>VLOOKUP(B147, 'Employee Master &amp; Summary'!$A$4:$E$28, 3, FALSE)</f>
        <v>Client Support</v>
      </c>
      <c r="E147" s="26">
        <v>22</v>
      </c>
      <c r="F147" s="26">
        <v>20</v>
      </c>
      <c r="G147" s="26">
        <v>0</v>
      </c>
      <c r="H147" s="26">
        <v>2</v>
      </c>
      <c r="I147" s="26">
        <f t="shared" si="6"/>
        <v>20</v>
      </c>
      <c r="J147" s="18">
        <f t="shared" si="7"/>
        <v>0.90909090909090906</v>
      </c>
      <c r="K147" s="26">
        <f t="shared" si="8"/>
        <v>2</v>
      </c>
    </row>
    <row r="148" spans="1:11" x14ac:dyDescent="0.25">
      <c r="A148" s="13" t="s">
        <v>90</v>
      </c>
      <c r="B148" s="13" t="s">
        <v>63</v>
      </c>
      <c r="C148" s="23" t="str">
        <f>VLOOKUP(B148, 'Employee Master &amp; Summary'!$A$4:$E$28, 2, FALSE)</f>
        <v>Tanvi Deshmukh</v>
      </c>
      <c r="D148" s="23" t="str">
        <f>VLOOKUP(B148, 'Employee Master &amp; Summary'!$A$4:$E$28, 3, FALSE)</f>
        <v>Software Development</v>
      </c>
      <c r="E148" s="24">
        <v>22</v>
      </c>
      <c r="F148" s="24">
        <v>21</v>
      </c>
      <c r="G148" s="24">
        <v>2</v>
      </c>
      <c r="H148" s="24">
        <v>0</v>
      </c>
      <c r="I148" s="24">
        <f t="shared" si="6"/>
        <v>23</v>
      </c>
      <c r="J148" s="15">
        <f t="shared" si="7"/>
        <v>1.0454545454545454</v>
      </c>
      <c r="K148" s="24">
        <f t="shared" si="8"/>
        <v>0</v>
      </c>
    </row>
    <row r="149" spans="1:11" x14ac:dyDescent="0.25">
      <c r="A149" s="16" t="s">
        <v>90</v>
      </c>
      <c r="B149" s="16" t="s">
        <v>65</v>
      </c>
      <c r="C149" s="25" t="str">
        <f>VLOOKUP(B149, 'Employee Master &amp; Summary'!$A$4:$E$28, 2, FALSE)</f>
        <v>Rohan Das</v>
      </c>
      <c r="D149" s="25" t="str">
        <f>VLOOKUP(B149, 'Employee Master &amp; Summary'!$A$4:$E$28, 3, FALSE)</f>
        <v>DevOps &amp; Cloud</v>
      </c>
      <c r="E149" s="26">
        <v>22</v>
      </c>
      <c r="F149" s="26">
        <v>22</v>
      </c>
      <c r="G149" s="26">
        <v>0</v>
      </c>
      <c r="H149" s="26">
        <v>0</v>
      </c>
      <c r="I149" s="26">
        <f t="shared" si="6"/>
        <v>22</v>
      </c>
      <c r="J149" s="18">
        <f t="shared" si="7"/>
        <v>1</v>
      </c>
      <c r="K149" s="26">
        <f t="shared" si="8"/>
        <v>0</v>
      </c>
    </row>
    <row r="150" spans="1:11" x14ac:dyDescent="0.25">
      <c r="A150" s="13" t="s">
        <v>90</v>
      </c>
      <c r="B150" s="13" t="s">
        <v>67</v>
      </c>
      <c r="C150" s="23" t="str">
        <f>VLOOKUP(B150, 'Employee Master &amp; Summary'!$A$4:$E$28, 2, FALSE)</f>
        <v>Vikram Malhotra</v>
      </c>
      <c r="D150" s="23" t="str">
        <f>VLOOKUP(B150, 'Employee Master &amp; Summary'!$A$4:$E$28, 3, FALSE)</f>
        <v>Digital Marketing</v>
      </c>
      <c r="E150" s="24">
        <v>22</v>
      </c>
      <c r="F150" s="24">
        <v>18</v>
      </c>
      <c r="G150" s="24">
        <v>2</v>
      </c>
      <c r="H150" s="24">
        <v>2</v>
      </c>
      <c r="I150" s="24">
        <f t="shared" si="6"/>
        <v>20</v>
      </c>
      <c r="J150" s="15">
        <f t="shared" si="7"/>
        <v>0.90909090909090906</v>
      </c>
      <c r="K150" s="24">
        <f t="shared" si="8"/>
        <v>2</v>
      </c>
    </row>
    <row r="151" spans="1:11" x14ac:dyDescent="0.25">
      <c r="A151" s="16" t="s">
        <v>90</v>
      </c>
      <c r="B151" s="16" t="s">
        <v>69</v>
      </c>
      <c r="C151" s="25" t="str">
        <f>VLOOKUP(B151, 'Employee Master &amp; Summary'!$A$4:$E$28, 2, FALSE)</f>
        <v>Kunal Shah</v>
      </c>
      <c r="D151" s="25" t="str">
        <f>VLOOKUP(B151, 'Employee Master &amp; Summary'!$A$4:$E$28, 3, FALSE)</f>
        <v>Content &amp; Education</v>
      </c>
      <c r="E151" s="26">
        <v>22</v>
      </c>
      <c r="F151" s="26">
        <v>19</v>
      </c>
      <c r="G151" s="26">
        <v>0</v>
      </c>
      <c r="H151" s="26">
        <v>3</v>
      </c>
      <c r="I151" s="26">
        <f t="shared" si="6"/>
        <v>19</v>
      </c>
      <c r="J151" s="18">
        <f t="shared" si="7"/>
        <v>0.86363636363636365</v>
      </c>
      <c r="K151" s="26">
        <f t="shared" si="8"/>
        <v>3</v>
      </c>
    </row>
    <row r="152" spans="1:11" x14ac:dyDescent="0.25">
      <c r="A152" s="13" t="s">
        <v>90</v>
      </c>
      <c r="B152" s="13" t="s">
        <v>71</v>
      </c>
      <c r="C152" s="23" t="str">
        <f>VLOOKUP(B152, 'Employee Master &amp; Summary'!$A$4:$E$28, 2, FALSE)</f>
        <v>Siddharth Jain</v>
      </c>
      <c r="D152" s="23" t="str">
        <f>VLOOKUP(B152, 'Employee Master &amp; Summary'!$A$4:$E$28, 3, FALSE)</f>
        <v>Client Support</v>
      </c>
      <c r="E152" s="24">
        <v>22</v>
      </c>
      <c r="F152" s="24">
        <v>19</v>
      </c>
      <c r="G152" s="24">
        <v>2</v>
      </c>
      <c r="H152" s="24">
        <v>1</v>
      </c>
      <c r="I152" s="24">
        <f t="shared" si="6"/>
        <v>21</v>
      </c>
      <c r="J152" s="15">
        <f t="shared" si="7"/>
        <v>0.95454545454545459</v>
      </c>
      <c r="K152" s="24">
        <f t="shared" si="8"/>
        <v>1</v>
      </c>
    </row>
    <row r="153" spans="1:11" x14ac:dyDescent="0.25">
      <c r="A153" s="16" t="s">
        <v>90</v>
      </c>
      <c r="B153" s="16" t="s">
        <v>73</v>
      </c>
      <c r="C153" s="25" t="str">
        <f>VLOOKUP(B153, 'Employee Master &amp; Summary'!$A$4:$E$28, 2, FALSE)</f>
        <v>Amitabh Mishra</v>
      </c>
      <c r="D153" s="25" t="str">
        <f>VLOOKUP(B153, 'Employee Master &amp; Summary'!$A$4:$E$28, 3, FALSE)</f>
        <v>Software Development</v>
      </c>
      <c r="E153" s="26">
        <v>22</v>
      </c>
      <c r="F153" s="26">
        <v>19</v>
      </c>
      <c r="G153" s="26">
        <v>2</v>
      </c>
      <c r="H153" s="26">
        <v>1</v>
      </c>
      <c r="I153" s="26">
        <f t="shared" si="6"/>
        <v>21</v>
      </c>
      <c r="J153" s="18">
        <f t="shared" si="7"/>
        <v>0.95454545454545459</v>
      </c>
      <c r="K153" s="26">
        <f t="shared" si="8"/>
        <v>1</v>
      </c>
    </row>
    <row r="154" spans="1:11" x14ac:dyDescent="0.25">
      <c r="A154" s="13" t="s">
        <v>91</v>
      </c>
      <c r="B154" s="13" t="s">
        <v>12</v>
      </c>
      <c r="C154" s="23" t="str">
        <f>VLOOKUP(B154, 'Employee Master &amp; Summary'!$A$4:$E$28, 2, FALSE)</f>
        <v>Aarav Sharma</v>
      </c>
      <c r="D154" s="23" t="str">
        <f>VLOOKUP(B154, 'Employee Master &amp; Summary'!$A$4:$E$28, 3, FALSE)</f>
        <v>DevOps &amp; Cloud</v>
      </c>
      <c r="E154" s="24">
        <v>22</v>
      </c>
      <c r="F154" s="24">
        <v>17</v>
      </c>
      <c r="G154" s="24">
        <v>3</v>
      </c>
      <c r="H154" s="24">
        <v>2</v>
      </c>
      <c r="I154" s="24">
        <f t="shared" si="6"/>
        <v>20</v>
      </c>
      <c r="J154" s="15">
        <f t="shared" si="7"/>
        <v>0.90909090909090906</v>
      </c>
      <c r="K154" s="24">
        <f t="shared" si="8"/>
        <v>2</v>
      </c>
    </row>
    <row r="155" spans="1:11" x14ac:dyDescent="0.25">
      <c r="A155" s="16" t="s">
        <v>91</v>
      </c>
      <c r="B155" s="16" t="s">
        <v>19</v>
      </c>
      <c r="C155" s="25" t="str">
        <f>VLOOKUP(B155, 'Employee Master &amp; Summary'!$A$4:$E$28, 2, FALSE)</f>
        <v>Vivaan Patel</v>
      </c>
      <c r="D155" s="25" t="str">
        <f>VLOOKUP(B155, 'Employee Master &amp; Summary'!$A$4:$E$28, 3, FALSE)</f>
        <v>Digital Marketing</v>
      </c>
      <c r="E155" s="26">
        <v>22</v>
      </c>
      <c r="F155" s="26">
        <v>17</v>
      </c>
      <c r="G155" s="26">
        <v>3</v>
      </c>
      <c r="H155" s="26">
        <v>2</v>
      </c>
      <c r="I155" s="26">
        <f t="shared" si="6"/>
        <v>20</v>
      </c>
      <c r="J155" s="18">
        <f t="shared" si="7"/>
        <v>0.90909090909090906</v>
      </c>
      <c r="K155" s="26">
        <f t="shared" si="8"/>
        <v>2</v>
      </c>
    </row>
    <row r="156" spans="1:11" x14ac:dyDescent="0.25">
      <c r="A156" s="13" t="s">
        <v>91</v>
      </c>
      <c r="B156" s="13" t="s">
        <v>24</v>
      </c>
      <c r="C156" s="23" t="str">
        <f>VLOOKUP(B156, 'Employee Master &amp; Summary'!$A$4:$E$28, 2, FALSE)</f>
        <v>Aditya Verma</v>
      </c>
      <c r="D156" s="23" t="str">
        <f>VLOOKUP(B156, 'Employee Master &amp; Summary'!$A$4:$E$28, 3, FALSE)</f>
        <v>Content &amp; Education</v>
      </c>
      <c r="E156" s="24">
        <v>22</v>
      </c>
      <c r="F156" s="24">
        <v>18</v>
      </c>
      <c r="G156" s="24">
        <v>2</v>
      </c>
      <c r="H156" s="24">
        <v>2</v>
      </c>
      <c r="I156" s="24">
        <f t="shared" si="6"/>
        <v>20</v>
      </c>
      <c r="J156" s="15">
        <f t="shared" si="7"/>
        <v>0.90909090909090906</v>
      </c>
      <c r="K156" s="24">
        <f t="shared" si="8"/>
        <v>2</v>
      </c>
    </row>
    <row r="157" spans="1:11" x14ac:dyDescent="0.25">
      <c r="A157" s="16" t="s">
        <v>91</v>
      </c>
      <c r="B157" s="16" t="s">
        <v>28</v>
      </c>
      <c r="C157" s="25" t="str">
        <f>VLOOKUP(B157, 'Employee Master &amp; Summary'!$A$4:$E$28, 2, FALSE)</f>
        <v>Vihaan Gupta</v>
      </c>
      <c r="D157" s="25" t="str">
        <f>VLOOKUP(B157, 'Employee Master &amp; Summary'!$A$4:$E$28, 3, FALSE)</f>
        <v>Client Support</v>
      </c>
      <c r="E157" s="26">
        <v>22</v>
      </c>
      <c r="F157" s="26">
        <v>17</v>
      </c>
      <c r="G157" s="26">
        <v>2</v>
      </c>
      <c r="H157" s="26">
        <v>3</v>
      </c>
      <c r="I157" s="26">
        <f t="shared" si="6"/>
        <v>19</v>
      </c>
      <c r="J157" s="18">
        <f t="shared" si="7"/>
        <v>0.86363636363636365</v>
      </c>
      <c r="K157" s="26">
        <f t="shared" si="8"/>
        <v>3</v>
      </c>
    </row>
    <row r="158" spans="1:11" x14ac:dyDescent="0.25">
      <c r="A158" s="13" t="s">
        <v>91</v>
      </c>
      <c r="B158" s="13" t="s">
        <v>32</v>
      </c>
      <c r="C158" s="23" t="str">
        <f>VLOOKUP(B158, 'Employee Master &amp; Summary'!$A$4:$E$28, 2, FALSE)</f>
        <v>Arjun Nair</v>
      </c>
      <c r="D158" s="23" t="str">
        <f>VLOOKUP(B158, 'Employee Master &amp; Summary'!$A$4:$E$28, 3, FALSE)</f>
        <v>Software Development</v>
      </c>
      <c r="E158" s="24">
        <v>22</v>
      </c>
      <c r="F158" s="24">
        <v>16</v>
      </c>
      <c r="G158" s="24">
        <v>1</v>
      </c>
      <c r="H158" s="24">
        <v>5</v>
      </c>
      <c r="I158" s="24">
        <f t="shared" si="6"/>
        <v>17</v>
      </c>
      <c r="J158" s="15">
        <f t="shared" si="7"/>
        <v>0.77272727272727271</v>
      </c>
      <c r="K158" s="24">
        <f t="shared" si="8"/>
        <v>5</v>
      </c>
    </row>
    <row r="159" spans="1:11" x14ac:dyDescent="0.25">
      <c r="A159" s="16" t="s">
        <v>91</v>
      </c>
      <c r="B159" s="16" t="s">
        <v>35</v>
      </c>
      <c r="C159" s="25" t="str">
        <f>VLOOKUP(B159, 'Employee Master &amp; Summary'!$A$4:$E$28, 2, FALSE)</f>
        <v>Sai Kumar</v>
      </c>
      <c r="D159" s="25" t="str">
        <f>VLOOKUP(B159, 'Employee Master &amp; Summary'!$A$4:$E$28, 3, FALSE)</f>
        <v>DevOps &amp; Cloud</v>
      </c>
      <c r="E159" s="26">
        <v>22</v>
      </c>
      <c r="F159" s="26">
        <v>16</v>
      </c>
      <c r="G159" s="26">
        <v>3</v>
      </c>
      <c r="H159" s="26">
        <v>3</v>
      </c>
      <c r="I159" s="26">
        <f t="shared" si="6"/>
        <v>19</v>
      </c>
      <c r="J159" s="18">
        <f t="shared" si="7"/>
        <v>0.86363636363636365</v>
      </c>
      <c r="K159" s="26">
        <f t="shared" si="8"/>
        <v>3</v>
      </c>
    </row>
    <row r="160" spans="1:11" x14ac:dyDescent="0.25">
      <c r="A160" s="13" t="s">
        <v>91</v>
      </c>
      <c r="B160" s="13" t="s">
        <v>37</v>
      </c>
      <c r="C160" s="23" t="str">
        <f>VLOOKUP(B160, 'Employee Master &amp; Summary'!$A$4:$E$28, 2, FALSE)</f>
        <v>Reyansh Joshi</v>
      </c>
      <c r="D160" s="23" t="str">
        <f>VLOOKUP(B160, 'Employee Master &amp; Summary'!$A$4:$E$28, 3, FALSE)</f>
        <v>Digital Marketing</v>
      </c>
      <c r="E160" s="24">
        <v>22</v>
      </c>
      <c r="F160" s="24">
        <v>20</v>
      </c>
      <c r="G160" s="24">
        <v>2</v>
      </c>
      <c r="H160" s="24">
        <v>0</v>
      </c>
      <c r="I160" s="24">
        <f t="shared" si="6"/>
        <v>22</v>
      </c>
      <c r="J160" s="15">
        <f t="shared" si="7"/>
        <v>1</v>
      </c>
      <c r="K160" s="24">
        <f t="shared" si="8"/>
        <v>0</v>
      </c>
    </row>
    <row r="161" spans="1:11" x14ac:dyDescent="0.25">
      <c r="A161" s="16" t="s">
        <v>91</v>
      </c>
      <c r="B161" s="16" t="s">
        <v>39</v>
      </c>
      <c r="C161" s="25" t="str">
        <f>VLOOKUP(B161, 'Employee Master &amp; Summary'!$A$4:$E$28, 2, FALSE)</f>
        <v>Ayaan Reddy</v>
      </c>
      <c r="D161" s="25" t="str">
        <f>VLOOKUP(B161, 'Employee Master &amp; Summary'!$A$4:$E$28, 3, FALSE)</f>
        <v>Content &amp; Education</v>
      </c>
      <c r="E161" s="26">
        <v>22</v>
      </c>
      <c r="F161" s="26">
        <v>17</v>
      </c>
      <c r="G161" s="26">
        <v>3</v>
      </c>
      <c r="H161" s="26">
        <v>2</v>
      </c>
      <c r="I161" s="26">
        <f t="shared" si="6"/>
        <v>20</v>
      </c>
      <c r="J161" s="18">
        <f t="shared" si="7"/>
        <v>0.90909090909090906</v>
      </c>
      <c r="K161" s="26">
        <f t="shared" si="8"/>
        <v>2</v>
      </c>
    </row>
    <row r="162" spans="1:11" x14ac:dyDescent="0.25">
      <c r="A162" s="13" t="s">
        <v>91</v>
      </c>
      <c r="B162" s="13" t="s">
        <v>41</v>
      </c>
      <c r="C162" s="23" t="str">
        <f>VLOOKUP(B162, 'Employee Master &amp; Summary'!$A$4:$E$28, 2, FALSE)</f>
        <v>Krishna Rao</v>
      </c>
      <c r="D162" s="23" t="str">
        <f>VLOOKUP(B162, 'Employee Master &amp; Summary'!$A$4:$E$28, 3, FALSE)</f>
        <v>Client Support</v>
      </c>
      <c r="E162" s="24">
        <v>22</v>
      </c>
      <c r="F162" s="24">
        <v>17</v>
      </c>
      <c r="G162" s="24">
        <v>1</v>
      </c>
      <c r="H162" s="24">
        <v>4</v>
      </c>
      <c r="I162" s="24">
        <f t="shared" si="6"/>
        <v>18</v>
      </c>
      <c r="J162" s="15">
        <f t="shared" si="7"/>
        <v>0.81818181818181823</v>
      </c>
      <c r="K162" s="24">
        <f t="shared" si="8"/>
        <v>4</v>
      </c>
    </row>
    <row r="163" spans="1:11" x14ac:dyDescent="0.25">
      <c r="A163" s="16" t="s">
        <v>91</v>
      </c>
      <c r="B163" s="16" t="s">
        <v>43</v>
      </c>
      <c r="C163" s="25" t="str">
        <f>VLOOKUP(B163, 'Employee Master &amp; Summary'!$A$4:$E$28, 2, FALSE)</f>
        <v>Ishaan Bhatia</v>
      </c>
      <c r="D163" s="25" t="str">
        <f>VLOOKUP(B163, 'Employee Master &amp; Summary'!$A$4:$E$28, 3, FALSE)</f>
        <v>Software Development</v>
      </c>
      <c r="E163" s="26">
        <v>22</v>
      </c>
      <c r="F163" s="26">
        <v>20</v>
      </c>
      <c r="G163" s="26">
        <v>2</v>
      </c>
      <c r="H163" s="26">
        <v>0</v>
      </c>
      <c r="I163" s="26">
        <f t="shared" si="6"/>
        <v>22</v>
      </c>
      <c r="J163" s="18">
        <f t="shared" si="7"/>
        <v>1</v>
      </c>
      <c r="K163" s="26">
        <f t="shared" si="8"/>
        <v>0</v>
      </c>
    </row>
    <row r="164" spans="1:11" x14ac:dyDescent="0.25">
      <c r="A164" s="13" t="s">
        <v>91</v>
      </c>
      <c r="B164" s="13" t="s">
        <v>45</v>
      </c>
      <c r="C164" s="23" t="str">
        <f>VLOOKUP(B164, 'Employee Master &amp; Summary'!$A$4:$E$28, 2, FALSE)</f>
        <v>Ananya Iyer</v>
      </c>
      <c r="D164" s="23" t="str">
        <f>VLOOKUP(B164, 'Employee Master &amp; Summary'!$A$4:$E$28, 3, FALSE)</f>
        <v>DevOps &amp; Cloud</v>
      </c>
      <c r="E164" s="24">
        <v>22</v>
      </c>
      <c r="F164" s="24">
        <v>16</v>
      </c>
      <c r="G164" s="24">
        <v>1</v>
      </c>
      <c r="H164" s="24">
        <v>5</v>
      </c>
      <c r="I164" s="24">
        <f t="shared" si="6"/>
        <v>17</v>
      </c>
      <c r="J164" s="15">
        <f t="shared" si="7"/>
        <v>0.77272727272727271</v>
      </c>
      <c r="K164" s="24">
        <f t="shared" si="8"/>
        <v>5</v>
      </c>
    </row>
    <row r="165" spans="1:11" x14ac:dyDescent="0.25">
      <c r="A165" s="16" t="s">
        <v>91</v>
      </c>
      <c r="B165" s="16" t="s">
        <v>47</v>
      </c>
      <c r="C165" s="25" t="str">
        <f>VLOOKUP(B165, 'Employee Master &amp; Summary'!$A$4:$E$28, 2, FALSE)</f>
        <v>Diya Mehta</v>
      </c>
      <c r="D165" s="25" t="str">
        <f>VLOOKUP(B165, 'Employee Master &amp; Summary'!$A$4:$E$28, 3, FALSE)</f>
        <v>Digital Marketing</v>
      </c>
      <c r="E165" s="26">
        <v>22</v>
      </c>
      <c r="F165" s="26">
        <v>19</v>
      </c>
      <c r="G165" s="26">
        <v>1</v>
      </c>
      <c r="H165" s="26">
        <v>2</v>
      </c>
      <c r="I165" s="26">
        <f t="shared" si="6"/>
        <v>20</v>
      </c>
      <c r="J165" s="18">
        <f t="shared" si="7"/>
        <v>0.90909090909090906</v>
      </c>
      <c r="K165" s="26">
        <f t="shared" si="8"/>
        <v>2</v>
      </c>
    </row>
    <row r="166" spans="1:11" x14ac:dyDescent="0.25">
      <c r="A166" s="13" t="s">
        <v>91</v>
      </c>
      <c r="B166" s="13" t="s">
        <v>49</v>
      </c>
      <c r="C166" s="23" t="str">
        <f>VLOOKUP(B166, 'Employee Master &amp; Summary'!$A$4:$E$28, 2, FALSE)</f>
        <v>Sanya Kapoor</v>
      </c>
      <c r="D166" s="23" t="str">
        <f>VLOOKUP(B166, 'Employee Master &amp; Summary'!$A$4:$E$28, 3, FALSE)</f>
        <v>Content &amp; Education</v>
      </c>
      <c r="E166" s="24">
        <v>22</v>
      </c>
      <c r="F166" s="24">
        <v>19</v>
      </c>
      <c r="G166" s="24">
        <v>3</v>
      </c>
      <c r="H166" s="24">
        <v>0</v>
      </c>
      <c r="I166" s="24">
        <f t="shared" si="6"/>
        <v>22</v>
      </c>
      <c r="J166" s="15">
        <f t="shared" si="7"/>
        <v>1</v>
      </c>
      <c r="K166" s="24">
        <f t="shared" si="8"/>
        <v>0</v>
      </c>
    </row>
    <row r="167" spans="1:11" x14ac:dyDescent="0.25">
      <c r="A167" s="16" t="s">
        <v>91</v>
      </c>
      <c r="B167" s="16" t="s">
        <v>51</v>
      </c>
      <c r="C167" s="25" t="str">
        <f>VLOOKUP(B167, 'Employee Master &amp; Summary'!$A$4:$E$28, 2, FALSE)</f>
        <v>Aadhya Singh</v>
      </c>
      <c r="D167" s="25" t="str">
        <f>VLOOKUP(B167, 'Employee Master &amp; Summary'!$A$4:$E$28, 3, FALSE)</f>
        <v>Client Support</v>
      </c>
      <c r="E167" s="26">
        <v>22</v>
      </c>
      <c r="F167" s="26">
        <v>19</v>
      </c>
      <c r="G167" s="26">
        <v>2</v>
      </c>
      <c r="H167" s="26">
        <v>1</v>
      </c>
      <c r="I167" s="26">
        <f t="shared" si="6"/>
        <v>21</v>
      </c>
      <c r="J167" s="18">
        <f t="shared" si="7"/>
        <v>0.95454545454545459</v>
      </c>
      <c r="K167" s="26">
        <f t="shared" si="8"/>
        <v>1</v>
      </c>
    </row>
    <row r="168" spans="1:11" x14ac:dyDescent="0.25">
      <c r="A168" s="13" t="s">
        <v>91</v>
      </c>
      <c r="B168" s="13" t="s">
        <v>53</v>
      </c>
      <c r="C168" s="23" t="str">
        <f>VLOOKUP(B168, 'Employee Master &amp; Summary'!$A$4:$E$28, 2, FALSE)</f>
        <v>Pari Saxena</v>
      </c>
      <c r="D168" s="23" t="str">
        <f>VLOOKUP(B168, 'Employee Master &amp; Summary'!$A$4:$E$28, 3, FALSE)</f>
        <v>Software Development</v>
      </c>
      <c r="E168" s="24">
        <v>22</v>
      </c>
      <c r="F168" s="24">
        <v>17</v>
      </c>
      <c r="G168" s="24">
        <v>3</v>
      </c>
      <c r="H168" s="24">
        <v>2</v>
      </c>
      <c r="I168" s="24">
        <f t="shared" si="6"/>
        <v>20</v>
      </c>
      <c r="J168" s="15">
        <f t="shared" si="7"/>
        <v>0.90909090909090906</v>
      </c>
      <c r="K168" s="24">
        <f t="shared" si="8"/>
        <v>2</v>
      </c>
    </row>
    <row r="169" spans="1:11" x14ac:dyDescent="0.25">
      <c r="A169" s="16" t="s">
        <v>91</v>
      </c>
      <c r="B169" s="16" t="s">
        <v>55</v>
      </c>
      <c r="C169" s="25" t="str">
        <f>VLOOKUP(B169, 'Employee Master &amp; Summary'!$A$4:$E$28, 2, FALSE)</f>
        <v>Kavya Kulkarni</v>
      </c>
      <c r="D169" s="25" t="str">
        <f>VLOOKUP(B169, 'Employee Master &amp; Summary'!$A$4:$E$28, 3, FALSE)</f>
        <v>DevOps &amp; Cloud</v>
      </c>
      <c r="E169" s="26">
        <v>22</v>
      </c>
      <c r="F169" s="26">
        <v>18</v>
      </c>
      <c r="G169" s="26">
        <v>1</v>
      </c>
      <c r="H169" s="26">
        <v>3</v>
      </c>
      <c r="I169" s="26">
        <f t="shared" si="6"/>
        <v>19</v>
      </c>
      <c r="J169" s="18">
        <f t="shared" si="7"/>
        <v>0.86363636363636365</v>
      </c>
      <c r="K169" s="26">
        <f t="shared" si="8"/>
        <v>3</v>
      </c>
    </row>
    <row r="170" spans="1:11" x14ac:dyDescent="0.25">
      <c r="A170" s="13" t="s">
        <v>91</v>
      </c>
      <c r="B170" s="13" t="s">
        <v>57</v>
      </c>
      <c r="C170" s="23" t="str">
        <f>VLOOKUP(B170, 'Employee Master &amp; Summary'!$A$4:$E$28, 2, FALSE)</f>
        <v>Anika Choudhury</v>
      </c>
      <c r="D170" s="23" t="str">
        <f>VLOOKUP(B170, 'Employee Master &amp; Summary'!$A$4:$E$28, 3, FALSE)</f>
        <v>Digital Marketing</v>
      </c>
      <c r="E170" s="24">
        <v>22</v>
      </c>
      <c r="F170" s="24">
        <v>17</v>
      </c>
      <c r="G170" s="24">
        <v>3</v>
      </c>
      <c r="H170" s="24">
        <v>2</v>
      </c>
      <c r="I170" s="24">
        <f t="shared" si="6"/>
        <v>20</v>
      </c>
      <c r="J170" s="15">
        <f t="shared" si="7"/>
        <v>0.90909090909090906</v>
      </c>
      <c r="K170" s="24">
        <f t="shared" si="8"/>
        <v>2</v>
      </c>
    </row>
    <row r="171" spans="1:11" x14ac:dyDescent="0.25">
      <c r="A171" s="16" t="s">
        <v>91</v>
      </c>
      <c r="B171" s="16" t="s">
        <v>59</v>
      </c>
      <c r="C171" s="25" t="str">
        <f>VLOOKUP(B171, 'Employee Master &amp; Summary'!$A$4:$E$28, 2, FALSE)</f>
        <v>Riya Sen</v>
      </c>
      <c r="D171" s="25" t="str">
        <f>VLOOKUP(B171, 'Employee Master &amp; Summary'!$A$4:$E$28, 3, FALSE)</f>
        <v>Content &amp; Education</v>
      </c>
      <c r="E171" s="26">
        <v>22</v>
      </c>
      <c r="F171" s="26">
        <v>20</v>
      </c>
      <c r="G171" s="26">
        <v>2</v>
      </c>
      <c r="H171" s="26">
        <v>0</v>
      </c>
      <c r="I171" s="26">
        <f t="shared" si="6"/>
        <v>22</v>
      </c>
      <c r="J171" s="18">
        <f t="shared" si="7"/>
        <v>1</v>
      </c>
      <c r="K171" s="26">
        <f t="shared" si="8"/>
        <v>0</v>
      </c>
    </row>
    <row r="172" spans="1:11" x14ac:dyDescent="0.25">
      <c r="A172" s="13" t="s">
        <v>91</v>
      </c>
      <c r="B172" s="13" t="s">
        <v>61</v>
      </c>
      <c r="C172" s="23" t="str">
        <f>VLOOKUP(B172, 'Employee Master &amp; Summary'!$A$4:$E$28, 2, FALSE)</f>
        <v>Sneha Agarwal</v>
      </c>
      <c r="D172" s="23" t="str">
        <f>VLOOKUP(B172, 'Employee Master &amp; Summary'!$A$4:$E$28, 3, FALSE)</f>
        <v>Client Support</v>
      </c>
      <c r="E172" s="24">
        <v>22</v>
      </c>
      <c r="F172" s="24">
        <v>17</v>
      </c>
      <c r="G172" s="24">
        <v>2</v>
      </c>
      <c r="H172" s="24">
        <v>3</v>
      </c>
      <c r="I172" s="24">
        <f t="shared" si="6"/>
        <v>19</v>
      </c>
      <c r="J172" s="15">
        <f t="shared" si="7"/>
        <v>0.86363636363636365</v>
      </c>
      <c r="K172" s="24">
        <f t="shared" si="8"/>
        <v>3</v>
      </c>
    </row>
    <row r="173" spans="1:11" x14ac:dyDescent="0.25">
      <c r="A173" s="16" t="s">
        <v>91</v>
      </c>
      <c r="B173" s="16" t="s">
        <v>63</v>
      </c>
      <c r="C173" s="25" t="str">
        <f>VLOOKUP(B173, 'Employee Master &amp; Summary'!$A$4:$E$28, 2, FALSE)</f>
        <v>Tanvi Deshmukh</v>
      </c>
      <c r="D173" s="25" t="str">
        <f>VLOOKUP(B173, 'Employee Master &amp; Summary'!$A$4:$E$28, 3, FALSE)</f>
        <v>Software Development</v>
      </c>
      <c r="E173" s="26">
        <v>22</v>
      </c>
      <c r="F173" s="26">
        <v>16</v>
      </c>
      <c r="G173" s="26">
        <v>2</v>
      </c>
      <c r="H173" s="26">
        <v>4</v>
      </c>
      <c r="I173" s="26">
        <f t="shared" si="6"/>
        <v>18</v>
      </c>
      <c r="J173" s="18">
        <f t="shared" si="7"/>
        <v>0.81818181818181823</v>
      </c>
      <c r="K173" s="26">
        <f t="shared" si="8"/>
        <v>4</v>
      </c>
    </row>
    <row r="174" spans="1:11" x14ac:dyDescent="0.25">
      <c r="A174" s="13" t="s">
        <v>91</v>
      </c>
      <c r="B174" s="13" t="s">
        <v>65</v>
      </c>
      <c r="C174" s="23" t="str">
        <f>VLOOKUP(B174, 'Employee Master &amp; Summary'!$A$4:$E$28, 2, FALSE)</f>
        <v>Rohan Das</v>
      </c>
      <c r="D174" s="23" t="str">
        <f>VLOOKUP(B174, 'Employee Master &amp; Summary'!$A$4:$E$28, 3, FALSE)</f>
        <v>DevOps &amp; Cloud</v>
      </c>
      <c r="E174" s="24">
        <v>22</v>
      </c>
      <c r="F174" s="24">
        <v>18</v>
      </c>
      <c r="G174" s="24">
        <v>1</v>
      </c>
      <c r="H174" s="24">
        <v>3</v>
      </c>
      <c r="I174" s="24">
        <f t="shared" si="6"/>
        <v>19</v>
      </c>
      <c r="J174" s="15">
        <f t="shared" si="7"/>
        <v>0.86363636363636365</v>
      </c>
      <c r="K174" s="24">
        <f t="shared" si="8"/>
        <v>3</v>
      </c>
    </row>
    <row r="175" spans="1:11" x14ac:dyDescent="0.25">
      <c r="A175" s="16" t="s">
        <v>91</v>
      </c>
      <c r="B175" s="16" t="s">
        <v>67</v>
      </c>
      <c r="C175" s="25" t="str">
        <f>VLOOKUP(B175, 'Employee Master &amp; Summary'!$A$4:$E$28, 2, FALSE)</f>
        <v>Vikram Malhotra</v>
      </c>
      <c r="D175" s="25" t="str">
        <f>VLOOKUP(B175, 'Employee Master &amp; Summary'!$A$4:$E$28, 3, FALSE)</f>
        <v>Digital Marketing</v>
      </c>
      <c r="E175" s="26">
        <v>22</v>
      </c>
      <c r="F175" s="26">
        <v>16</v>
      </c>
      <c r="G175" s="26">
        <v>1</v>
      </c>
      <c r="H175" s="26">
        <v>5</v>
      </c>
      <c r="I175" s="26">
        <f t="shared" si="6"/>
        <v>17</v>
      </c>
      <c r="J175" s="18">
        <f t="shared" si="7"/>
        <v>0.77272727272727271</v>
      </c>
      <c r="K175" s="26">
        <f t="shared" si="8"/>
        <v>5</v>
      </c>
    </row>
    <row r="176" spans="1:11" x14ac:dyDescent="0.25">
      <c r="A176" s="13" t="s">
        <v>91</v>
      </c>
      <c r="B176" s="13" t="s">
        <v>69</v>
      </c>
      <c r="C176" s="23" t="str">
        <f>VLOOKUP(B176, 'Employee Master &amp; Summary'!$A$4:$E$28, 2, FALSE)</f>
        <v>Kunal Shah</v>
      </c>
      <c r="D176" s="23" t="str">
        <f>VLOOKUP(B176, 'Employee Master &amp; Summary'!$A$4:$E$28, 3, FALSE)</f>
        <v>Content &amp; Education</v>
      </c>
      <c r="E176" s="24">
        <v>22</v>
      </c>
      <c r="F176" s="24">
        <v>19</v>
      </c>
      <c r="G176" s="24">
        <v>1</v>
      </c>
      <c r="H176" s="24">
        <v>2</v>
      </c>
      <c r="I176" s="24">
        <f t="shared" si="6"/>
        <v>20</v>
      </c>
      <c r="J176" s="15">
        <f t="shared" si="7"/>
        <v>0.90909090909090906</v>
      </c>
      <c r="K176" s="24">
        <f t="shared" si="8"/>
        <v>2</v>
      </c>
    </row>
    <row r="177" spans="1:11" x14ac:dyDescent="0.25">
      <c r="A177" s="16" t="s">
        <v>91</v>
      </c>
      <c r="B177" s="16" t="s">
        <v>71</v>
      </c>
      <c r="C177" s="25" t="str">
        <f>VLOOKUP(B177, 'Employee Master &amp; Summary'!$A$4:$E$28, 2, FALSE)</f>
        <v>Siddharth Jain</v>
      </c>
      <c r="D177" s="25" t="str">
        <f>VLOOKUP(B177, 'Employee Master &amp; Summary'!$A$4:$E$28, 3, FALSE)</f>
        <v>Client Support</v>
      </c>
      <c r="E177" s="26">
        <v>22</v>
      </c>
      <c r="F177" s="26">
        <v>19</v>
      </c>
      <c r="G177" s="26">
        <v>2</v>
      </c>
      <c r="H177" s="26">
        <v>1</v>
      </c>
      <c r="I177" s="26">
        <f t="shared" si="6"/>
        <v>21</v>
      </c>
      <c r="J177" s="18">
        <f t="shared" si="7"/>
        <v>0.95454545454545459</v>
      </c>
      <c r="K177" s="26">
        <f t="shared" si="8"/>
        <v>1</v>
      </c>
    </row>
    <row r="178" spans="1:11" x14ac:dyDescent="0.25">
      <c r="A178" s="13" t="s">
        <v>91</v>
      </c>
      <c r="B178" s="13" t="s">
        <v>73</v>
      </c>
      <c r="C178" s="23" t="str">
        <f>VLOOKUP(B178, 'Employee Master &amp; Summary'!$A$4:$E$28, 2, FALSE)</f>
        <v>Amitabh Mishra</v>
      </c>
      <c r="D178" s="23" t="str">
        <f>VLOOKUP(B178, 'Employee Master &amp; Summary'!$A$4:$E$28, 3, FALSE)</f>
        <v>Software Development</v>
      </c>
      <c r="E178" s="24">
        <v>22</v>
      </c>
      <c r="F178" s="24">
        <v>20</v>
      </c>
      <c r="G178" s="24">
        <v>2</v>
      </c>
      <c r="H178" s="24">
        <v>0</v>
      </c>
      <c r="I178" s="24">
        <f t="shared" si="6"/>
        <v>22</v>
      </c>
      <c r="J178" s="15">
        <f t="shared" si="7"/>
        <v>1</v>
      </c>
      <c r="K178" s="24">
        <f t="shared" si="8"/>
        <v>0</v>
      </c>
    </row>
    <row r="179" spans="1:11" x14ac:dyDescent="0.25">
      <c r="A179" s="16" t="s">
        <v>92</v>
      </c>
      <c r="B179" s="16" t="s">
        <v>12</v>
      </c>
      <c r="C179" s="25" t="str">
        <f>VLOOKUP(B179, 'Employee Master &amp; Summary'!$A$4:$E$28, 2, FALSE)</f>
        <v>Aarav Sharma</v>
      </c>
      <c r="D179" s="25" t="str">
        <f>VLOOKUP(B179, 'Employee Master &amp; Summary'!$A$4:$E$28, 3, FALSE)</f>
        <v>DevOps &amp; Cloud</v>
      </c>
      <c r="E179" s="26">
        <v>22</v>
      </c>
      <c r="F179" s="26">
        <v>18</v>
      </c>
      <c r="G179" s="26">
        <v>3</v>
      </c>
      <c r="H179" s="26">
        <v>1</v>
      </c>
      <c r="I179" s="26">
        <f t="shared" si="6"/>
        <v>21</v>
      </c>
      <c r="J179" s="18">
        <f t="shared" si="7"/>
        <v>0.95454545454545459</v>
      </c>
      <c r="K179" s="26">
        <f t="shared" si="8"/>
        <v>1</v>
      </c>
    </row>
    <row r="180" spans="1:11" x14ac:dyDescent="0.25">
      <c r="A180" s="13" t="s">
        <v>92</v>
      </c>
      <c r="B180" s="13" t="s">
        <v>19</v>
      </c>
      <c r="C180" s="23" t="str">
        <f>VLOOKUP(B180, 'Employee Master &amp; Summary'!$A$4:$E$28, 2, FALSE)</f>
        <v>Vivaan Patel</v>
      </c>
      <c r="D180" s="23" t="str">
        <f>VLOOKUP(B180, 'Employee Master &amp; Summary'!$A$4:$E$28, 3, FALSE)</f>
        <v>Digital Marketing</v>
      </c>
      <c r="E180" s="24">
        <v>22</v>
      </c>
      <c r="F180" s="24">
        <v>19</v>
      </c>
      <c r="G180" s="24">
        <v>1</v>
      </c>
      <c r="H180" s="24">
        <v>2</v>
      </c>
      <c r="I180" s="24">
        <f t="shared" si="6"/>
        <v>20</v>
      </c>
      <c r="J180" s="15">
        <f t="shared" si="7"/>
        <v>0.90909090909090906</v>
      </c>
      <c r="K180" s="24">
        <f t="shared" si="8"/>
        <v>2</v>
      </c>
    </row>
    <row r="181" spans="1:11" x14ac:dyDescent="0.25">
      <c r="A181" s="16" t="s">
        <v>92</v>
      </c>
      <c r="B181" s="16" t="s">
        <v>24</v>
      </c>
      <c r="C181" s="25" t="str">
        <f>VLOOKUP(B181, 'Employee Master &amp; Summary'!$A$4:$E$28, 2, FALSE)</f>
        <v>Aditya Verma</v>
      </c>
      <c r="D181" s="25" t="str">
        <f>VLOOKUP(B181, 'Employee Master &amp; Summary'!$A$4:$E$28, 3, FALSE)</f>
        <v>Content &amp; Education</v>
      </c>
      <c r="E181" s="26">
        <v>22</v>
      </c>
      <c r="F181" s="26">
        <v>17</v>
      </c>
      <c r="G181" s="26">
        <v>2</v>
      </c>
      <c r="H181" s="26">
        <v>3</v>
      </c>
      <c r="I181" s="26">
        <f t="shared" si="6"/>
        <v>19</v>
      </c>
      <c r="J181" s="18">
        <f t="shared" si="7"/>
        <v>0.86363636363636365</v>
      </c>
      <c r="K181" s="26">
        <f t="shared" si="8"/>
        <v>3</v>
      </c>
    </row>
    <row r="182" spans="1:11" x14ac:dyDescent="0.25">
      <c r="A182" s="13" t="s">
        <v>92</v>
      </c>
      <c r="B182" s="13" t="s">
        <v>28</v>
      </c>
      <c r="C182" s="23" t="str">
        <f>VLOOKUP(B182, 'Employee Master &amp; Summary'!$A$4:$E$28, 2, FALSE)</f>
        <v>Vihaan Gupta</v>
      </c>
      <c r="D182" s="23" t="str">
        <f>VLOOKUP(B182, 'Employee Master &amp; Summary'!$A$4:$E$28, 3, FALSE)</f>
        <v>Client Support</v>
      </c>
      <c r="E182" s="24">
        <v>22</v>
      </c>
      <c r="F182" s="24">
        <v>18</v>
      </c>
      <c r="G182" s="24">
        <v>1</v>
      </c>
      <c r="H182" s="24">
        <v>3</v>
      </c>
      <c r="I182" s="24">
        <f t="shared" si="6"/>
        <v>19</v>
      </c>
      <c r="J182" s="15">
        <f t="shared" si="7"/>
        <v>0.86363636363636365</v>
      </c>
      <c r="K182" s="24">
        <f t="shared" si="8"/>
        <v>3</v>
      </c>
    </row>
    <row r="183" spans="1:11" x14ac:dyDescent="0.25">
      <c r="A183" s="16" t="s">
        <v>92</v>
      </c>
      <c r="B183" s="16" t="s">
        <v>32</v>
      </c>
      <c r="C183" s="25" t="str">
        <f>VLOOKUP(B183, 'Employee Master &amp; Summary'!$A$4:$E$28, 2, FALSE)</f>
        <v>Arjun Nair</v>
      </c>
      <c r="D183" s="25" t="str">
        <f>VLOOKUP(B183, 'Employee Master &amp; Summary'!$A$4:$E$28, 3, FALSE)</f>
        <v>Software Development</v>
      </c>
      <c r="E183" s="26">
        <v>22</v>
      </c>
      <c r="F183" s="26">
        <v>18</v>
      </c>
      <c r="G183" s="26">
        <v>2</v>
      </c>
      <c r="H183" s="26">
        <v>2</v>
      </c>
      <c r="I183" s="26">
        <f t="shared" si="6"/>
        <v>20</v>
      </c>
      <c r="J183" s="18">
        <f t="shared" si="7"/>
        <v>0.90909090909090906</v>
      </c>
      <c r="K183" s="26">
        <f t="shared" si="8"/>
        <v>2</v>
      </c>
    </row>
    <row r="184" spans="1:11" x14ac:dyDescent="0.25">
      <c r="A184" s="13" t="s">
        <v>92</v>
      </c>
      <c r="B184" s="13" t="s">
        <v>35</v>
      </c>
      <c r="C184" s="23" t="str">
        <f>VLOOKUP(B184, 'Employee Master &amp; Summary'!$A$4:$E$28, 2, FALSE)</f>
        <v>Sai Kumar</v>
      </c>
      <c r="D184" s="23" t="str">
        <f>VLOOKUP(B184, 'Employee Master &amp; Summary'!$A$4:$E$28, 3, FALSE)</f>
        <v>DevOps &amp; Cloud</v>
      </c>
      <c r="E184" s="24">
        <v>22</v>
      </c>
      <c r="F184" s="24">
        <v>17</v>
      </c>
      <c r="G184" s="24">
        <v>1</v>
      </c>
      <c r="H184" s="24">
        <v>4</v>
      </c>
      <c r="I184" s="24">
        <f t="shared" si="6"/>
        <v>18</v>
      </c>
      <c r="J184" s="15">
        <f t="shared" si="7"/>
        <v>0.81818181818181823</v>
      </c>
      <c r="K184" s="24">
        <f t="shared" si="8"/>
        <v>4</v>
      </c>
    </row>
    <row r="185" spans="1:11" x14ac:dyDescent="0.25">
      <c r="A185" s="16" t="s">
        <v>92</v>
      </c>
      <c r="B185" s="16" t="s">
        <v>37</v>
      </c>
      <c r="C185" s="25" t="str">
        <f>VLOOKUP(B185, 'Employee Master &amp; Summary'!$A$4:$E$28, 2, FALSE)</f>
        <v>Reyansh Joshi</v>
      </c>
      <c r="D185" s="25" t="str">
        <f>VLOOKUP(B185, 'Employee Master &amp; Summary'!$A$4:$E$28, 3, FALSE)</f>
        <v>Digital Marketing</v>
      </c>
      <c r="E185" s="26">
        <v>22</v>
      </c>
      <c r="F185" s="26">
        <v>17</v>
      </c>
      <c r="G185" s="26">
        <v>1</v>
      </c>
      <c r="H185" s="26">
        <v>4</v>
      </c>
      <c r="I185" s="26">
        <f t="shared" si="6"/>
        <v>18</v>
      </c>
      <c r="J185" s="18">
        <f t="shared" si="7"/>
        <v>0.81818181818181823</v>
      </c>
      <c r="K185" s="26">
        <f t="shared" si="8"/>
        <v>4</v>
      </c>
    </row>
    <row r="186" spans="1:11" x14ac:dyDescent="0.25">
      <c r="A186" s="13" t="s">
        <v>92</v>
      </c>
      <c r="B186" s="13" t="s">
        <v>39</v>
      </c>
      <c r="C186" s="23" t="str">
        <f>VLOOKUP(B186, 'Employee Master &amp; Summary'!$A$4:$E$28, 2, FALSE)</f>
        <v>Ayaan Reddy</v>
      </c>
      <c r="D186" s="23" t="str">
        <f>VLOOKUP(B186, 'Employee Master &amp; Summary'!$A$4:$E$28, 3, FALSE)</f>
        <v>Content &amp; Education</v>
      </c>
      <c r="E186" s="24">
        <v>22</v>
      </c>
      <c r="F186" s="24">
        <v>16</v>
      </c>
      <c r="G186" s="24">
        <v>1</v>
      </c>
      <c r="H186" s="24">
        <v>5</v>
      </c>
      <c r="I186" s="24">
        <f t="shared" si="6"/>
        <v>17</v>
      </c>
      <c r="J186" s="15">
        <f t="shared" si="7"/>
        <v>0.77272727272727271</v>
      </c>
      <c r="K186" s="24">
        <f t="shared" si="8"/>
        <v>5</v>
      </c>
    </row>
    <row r="187" spans="1:11" x14ac:dyDescent="0.25">
      <c r="A187" s="16" t="s">
        <v>92</v>
      </c>
      <c r="B187" s="16" t="s">
        <v>41</v>
      </c>
      <c r="C187" s="25" t="str">
        <f>VLOOKUP(B187, 'Employee Master &amp; Summary'!$A$4:$E$28, 2, FALSE)</f>
        <v>Krishna Rao</v>
      </c>
      <c r="D187" s="25" t="str">
        <f>VLOOKUP(B187, 'Employee Master &amp; Summary'!$A$4:$E$28, 3, FALSE)</f>
        <v>Client Support</v>
      </c>
      <c r="E187" s="26">
        <v>22</v>
      </c>
      <c r="F187" s="26">
        <v>16</v>
      </c>
      <c r="G187" s="26">
        <v>2</v>
      </c>
      <c r="H187" s="26">
        <v>4</v>
      </c>
      <c r="I187" s="26">
        <f t="shared" si="6"/>
        <v>18</v>
      </c>
      <c r="J187" s="18">
        <f t="shared" si="7"/>
        <v>0.81818181818181823</v>
      </c>
      <c r="K187" s="26">
        <f t="shared" si="8"/>
        <v>4</v>
      </c>
    </row>
    <row r="188" spans="1:11" x14ac:dyDescent="0.25">
      <c r="A188" s="13" t="s">
        <v>92</v>
      </c>
      <c r="B188" s="13" t="s">
        <v>43</v>
      </c>
      <c r="C188" s="23" t="str">
        <f>VLOOKUP(B188, 'Employee Master &amp; Summary'!$A$4:$E$28, 2, FALSE)</f>
        <v>Ishaan Bhatia</v>
      </c>
      <c r="D188" s="23" t="str">
        <f>VLOOKUP(B188, 'Employee Master &amp; Summary'!$A$4:$E$28, 3, FALSE)</f>
        <v>Software Development</v>
      </c>
      <c r="E188" s="24">
        <v>22</v>
      </c>
      <c r="F188" s="24">
        <v>17</v>
      </c>
      <c r="G188" s="24">
        <v>1</v>
      </c>
      <c r="H188" s="24">
        <v>4</v>
      </c>
      <c r="I188" s="24">
        <f t="shared" si="6"/>
        <v>18</v>
      </c>
      <c r="J188" s="15">
        <f t="shared" si="7"/>
        <v>0.81818181818181823</v>
      </c>
      <c r="K188" s="24">
        <f t="shared" si="8"/>
        <v>4</v>
      </c>
    </row>
    <row r="189" spans="1:11" x14ac:dyDescent="0.25">
      <c r="A189" s="16" t="s">
        <v>92</v>
      </c>
      <c r="B189" s="16" t="s">
        <v>45</v>
      </c>
      <c r="C189" s="25" t="str">
        <f>VLOOKUP(B189, 'Employee Master &amp; Summary'!$A$4:$E$28, 2, FALSE)</f>
        <v>Ananya Iyer</v>
      </c>
      <c r="D189" s="25" t="str">
        <f>VLOOKUP(B189, 'Employee Master &amp; Summary'!$A$4:$E$28, 3, FALSE)</f>
        <v>DevOps &amp; Cloud</v>
      </c>
      <c r="E189" s="26">
        <v>22</v>
      </c>
      <c r="F189" s="26">
        <v>17</v>
      </c>
      <c r="G189" s="26">
        <v>2</v>
      </c>
      <c r="H189" s="26">
        <v>3</v>
      </c>
      <c r="I189" s="26">
        <f t="shared" si="6"/>
        <v>19</v>
      </c>
      <c r="J189" s="18">
        <f t="shared" si="7"/>
        <v>0.86363636363636365</v>
      </c>
      <c r="K189" s="26">
        <f t="shared" si="8"/>
        <v>3</v>
      </c>
    </row>
    <row r="190" spans="1:11" x14ac:dyDescent="0.25">
      <c r="A190" s="13" t="s">
        <v>92</v>
      </c>
      <c r="B190" s="13" t="s">
        <v>47</v>
      </c>
      <c r="C190" s="23" t="str">
        <f>VLOOKUP(B190, 'Employee Master &amp; Summary'!$A$4:$E$28, 2, FALSE)</f>
        <v>Diya Mehta</v>
      </c>
      <c r="D190" s="23" t="str">
        <f>VLOOKUP(B190, 'Employee Master &amp; Summary'!$A$4:$E$28, 3, FALSE)</f>
        <v>Digital Marketing</v>
      </c>
      <c r="E190" s="24">
        <v>22</v>
      </c>
      <c r="F190" s="24">
        <v>16</v>
      </c>
      <c r="G190" s="24">
        <v>1</v>
      </c>
      <c r="H190" s="24">
        <v>5</v>
      </c>
      <c r="I190" s="24">
        <f t="shared" si="6"/>
        <v>17</v>
      </c>
      <c r="J190" s="15">
        <f t="shared" si="7"/>
        <v>0.77272727272727271</v>
      </c>
      <c r="K190" s="24">
        <f t="shared" si="8"/>
        <v>5</v>
      </c>
    </row>
    <row r="191" spans="1:11" x14ac:dyDescent="0.25">
      <c r="A191" s="16" t="s">
        <v>92</v>
      </c>
      <c r="B191" s="16" t="s">
        <v>49</v>
      </c>
      <c r="C191" s="25" t="str">
        <f>VLOOKUP(B191, 'Employee Master &amp; Summary'!$A$4:$E$28, 2, FALSE)</f>
        <v>Sanya Kapoor</v>
      </c>
      <c r="D191" s="25" t="str">
        <f>VLOOKUP(B191, 'Employee Master &amp; Summary'!$A$4:$E$28, 3, FALSE)</f>
        <v>Content &amp; Education</v>
      </c>
      <c r="E191" s="26">
        <v>22</v>
      </c>
      <c r="F191" s="26">
        <v>20</v>
      </c>
      <c r="G191" s="26">
        <v>1</v>
      </c>
      <c r="H191" s="26">
        <v>1</v>
      </c>
      <c r="I191" s="26">
        <f t="shared" si="6"/>
        <v>21</v>
      </c>
      <c r="J191" s="18">
        <f t="shared" si="7"/>
        <v>0.95454545454545459</v>
      </c>
      <c r="K191" s="26">
        <f t="shared" si="8"/>
        <v>1</v>
      </c>
    </row>
    <row r="192" spans="1:11" x14ac:dyDescent="0.25">
      <c r="A192" s="13" t="s">
        <v>92</v>
      </c>
      <c r="B192" s="13" t="s">
        <v>51</v>
      </c>
      <c r="C192" s="23" t="str">
        <f>VLOOKUP(B192, 'Employee Master &amp; Summary'!$A$4:$E$28, 2, FALSE)</f>
        <v>Aadhya Singh</v>
      </c>
      <c r="D192" s="23" t="str">
        <f>VLOOKUP(B192, 'Employee Master &amp; Summary'!$A$4:$E$28, 3, FALSE)</f>
        <v>Client Support</v>
      </c>
      <c r="E192" s="24">
        <v>22</v>
      </c>
      <c r="F192" s="24">
        <v>20</v>
      </c>
      <c r="G192" s="24">
        <v>3</v>
      </c>
      <c r="H192" s="24">
        <v>0</v>
      </c>
      <c r="I192" s="24">
        <f t="shared" si="6"/>
        <v>23</v>
      </c>
      <c r="J192" s="15">
        <f t="shared" si="7"/>
        <v>1.0454545454545454</v>
      </c>
      <c r="K192" s="24">
        <f t="shared" si="8"/>
        <v>0</v>
      </c>
    </row>
    <row r="193" spans="1:11" x14ac:dyDescent="0.25">
      <c r="A193" s="16" t="s">
        <v>92</v>
      </c>
      <c r="B193" s="16" t="s">
        <v>53</v>
      </c>
      <c r="C193" s="25" t="str">
        <f>VLOOKUP(B193, 'Employee Master &amp; Summary'!$A$4:$E$28, 2, FALSE)</f>
        <v>Pari Saxena</v>
      </c>
      <c r="D193" s="25" t="str">
        <f>VLOOKUP(B193, 'Employee Master &amp; Summary'!$A$4:$E$28, 3, FALSE)</f>
        <v>Software Development</v>
      </c>
      <c r="E193" s="26">
        <v>22</v>
      </c>
      <c r="F193" s="26">
        <v>20</v>
      </c>
      <c r="G193" s="26">
        <v>2</v>
      </c>
      <c r="H193" s="26">
        <v>0</v>
      </c>
      <c r="I193" s="26">
        <f t="shared" si="6"/>
        <v>22</v>
      </c>
      <c r="J193" s="18">
        <f t="shared" si="7"/>
        <v>1</v>
      </c>
      <c r="K193" s="26">
        <f t="shared" si="8"/>
        <v>0</v>
      </c>
    </row>
    <row r="194" spans="1:11" x14ac:dyDescent="0.25">
      <c r="A194" s="13" t="s">
        <v>92</v>
      </c>
      <c r="B194" s="13" t="s">
        <v>55</v>
      </c>
      <c r="C194" s="23" t="str">
        <f>VLOOKUP(B194, 'Employee Master &amp; Summary'!$A$4:$E$28, 2, FALSE)</f>
        <v>Kavya Kulkarni</v>
      </c>
      <c r="D194" s="23" t="str">
        <f>VLOOKUP(B194, 'Employee Master &amp; Summary'!$A$4:$E$28, 3, FALSE)</f>
        <v>DevOps &amp; Cloud</v>
      </c>
      <c r="E194" s="24">
        <v>22</v>
      </c>
      <c r="F194" s="24">
        <v>20</v>
      </c>
      <c r="G194" s="24">
        <v>3</v>
      </c>
      <c r="H194" s="24">
        <v>0</v>
      </c>
      <c r="I194" s="24">
        <f t="shared" si="6"/>
        <v>23</v>
      </c>
      <c r="J194" s="15">
        <f t="shared" si="7"/>
        <v>1.0454545454545454</v>
      </c>
      <c r="K194" s="24">
        <f t="shared" si="8"/>
        <v>0</v>
      </c>
    </row>
    <row r="195" spans="1:11" x14ac:dyDescent="0.25">
      <c r="A195" s="16" t="s">
        <v>92</v>
      </c>
      <c r="B195" s="16" t="s">
        <v>57</v>
      </c>
      <c r="C195" s="25" t="str">
        <f>VLOOKUP(B195, 'Employee Master &amp; Summary'!$A$4:$E$28, 2, FALSE)</f>
        <v>Anika Choudhury</v>
      </c>
      <c r="D195" s="25" t="str">
        <f>VLOOKUP(B195, 'Employee Master &amp; Summary'!$A$4:$E$28, 3, FALSE)</f>
        <v>Digital Marketing</v>
      </c>
      <c r="E195" s="26">
        <v>22</v>
      </c>
      <c r="F195" s="26">
        <v>18</v>
      </c>
      <c r="G195" s="26">
        <v>2</v>
      </c>
      <c r="H195" s="26">
        <v>2</v>
      </c>
      <c r="I195" s="26">
        <f t="shared" si="6"/>
        <v>20</v>
      </c>
      <c r="J195" s="18">
        <f t="shared" si="7"/>
        <v>0.90909090909090906</v>
      </c>
      <c r="K195" s="26">
        <f t="shared" si="8"/>
        <v>2</v>
      </c>
    </row>
    <row r="196" spans="1:11" x14ac:dyDescent="0.25">
      <c r="A196" s="13" t="s">
        <v>92</v>
      </c>
      <c r="B196" s="13" t="s">
        <v>59</v>
      </c>
      <c r="C196" s="23" t="str">
        <f>VLOOKUP(B196, 'Employee Master &amp; Summary'!$A$4:$E$28, 2, FALSE)</f>
        <v>Riya Sen</v>
      </c>
      <c r="D196" s="23" t="str">
        <f>VLOOKUP(B196, 'Employee Master &amp; Summary'!$A$4:$E$28, 3, FALSE)</f>
        <v>Content &amp; Education</v>
      </c>
      <c r="E196" s="24">
        <v>22</v>
      </c>
      <c r="F196" s="24">
        <v>18</v>
      </c>
      <c r="G196" s="24">
        <v>1</v>
      </c>
      <c r="H196" s="24">
        <v>3</v>
      </c>
      <c r="I196" s="24">
        <f t="shared" ref="I196:I259" si="9">F196+G196</f>
        <v>19</v>
      </c>
      <c r="J196" s="15">
        <f t="shared" ref="J196:J259" si="10">I196/E196</f>
        <v>0.86363636363636365</v>
      </c>
      <c r="K196" s="24">
        <f t="shared" ref="K196:K259" si="11">H196</f>
        <v>3</v>
      </c>
    </row>
    <row r="197" spans="1:11" x14ac:dyDescent="0.25">
      <c r="A197" s="16" t="s">
        <v>92</v>
      </c>
      <c r="B197" s="16" t="s">
        <v>61</v>
      </c>
      <c r="C197" s="25" t="str">
        <f>VLOOKUP(B197, 'Employee Master &amp; Summary'!$A$4:$E$28, 2, FALSE)</f>
        <v>Sneha Agarwal</v>
      </c>
      <c r="D197" s="25" t="str">
        <f>VLOOKUP(B197, 'Employee Master &amp; Summary'!$A$4:$E$28, 3, FALSE)</f>
        <v>Client Support</v>
      </c>
      <c r="E197" s="26">
        <v>22</v>
      </c>
      <c r="F197" s="26">
        <v>16</v>
      </c>
      <c r="G197" s="26">
        <v>1</v>
      </c>
      <c r="H197" s="26">
        <v>5</v>
      </c>
      <c r="I197" s="26">
        <f t="shared" si="9"/>
        <v>17</v>
      </c>
      <c r="J197" s="18">
        <f t="shared" si="10"/>
        <v>0.77272727272727271</v>
      </c>
      <c r="K197" s="26">
        <f t="shared" si="11"/>
        <v>5</v>
      </c>
    </row>
    <row r="198" spans="1:11" x14ac:dyDescent="0.25">
      <c r="A198" s="13" t="s">
        <v>92</v>
      </c>
      <c r="B198" s="13" t="s">
        <v>63</v>
      </c>
      <c r="C198" s="23" t="str">
        <f>VLOOKUP(B198, 'Employee Master &amp; Summary'!$A$4:$E$28, 2, FALSE)</f>
        <v>Tanvi Deshmukh</v>
      </c>
      <c r="D198" s="23" t="str">
        <f>VLOOKUP(B198, 'Employee Master &amp; Summary'!$A$4:$E$28, 3, FALSE)</f>
        <v>Software Development</v>
      </c>
      <c r="E198" s="24">
        <v>22</v>
      </c>
      <c r="F198" s="24">
        <v>19</v>
      </c>
      <c r="G198" s="24">
        <v>1</v>
      </c>
      <c r="H198" s="24">
        <v>2</v>
      </c>
      <c r="I198" s="24">
        <f t="shared" si="9"/>
        <v>20</v>
      </c>
      <c r="J198" s="15">
        <f t="shared" si="10"/>
        <v>0.90909090909090906</v>
      </c>
      <c r="K198" s="24">
        <f t="shared" si="11"/>
        <v>2</v>
      </c>
    </row>
    <row r="199" spans="1:11" x14ac:dyDescent="0.25">
      <c r="A199" s="16" t="s">
        <v>92</v>
      </c>
      <c r="B199" s="16" t="s">
        <v>65</v>
      </c>
      <c r="C199" s="25" t="str">
        <f>VLOOKUP(B199, 'Employee Master &amp; Summary'!$A$4:$E$28, 2, FALSE)</f>
        <v>Rohan Das</v>
      </c>
      <c r="D199" s="25" t="str">
        <f>VLOOKUP(B199, 'Employee Master &amp; Summary'!$A$4:$E$28, 3, FALSE)</f>
        <v>DevOps &amp; Cloud</v>
      </c>
      <c r="E199" s="26">
        <v>22</v>
      </c>
      <c r="F199" s="26">
        <v>16</v>
      </c>
      <c r="G199" s="26">
        <v>2</v>
      </c>
      <c r="H199" s="26">
        <v>4</v>
      </c>
      <c r="I199" s="26">
        <f t="shared" si="9"/>
        <v>18</v>
      </c>
      <c r="J199" s="18">
        <f t="shared" si="10"/>
        <v>0.81818181818181823</v>
      </c>
      <c r="K199" s="26">
        <f t="shared" si="11"/>
        <v>4</v>
      </c>
    </row>
    <row r="200" spans="1:11" x14ac:dyDescent="0.25">
      <c r="A200" s="13" t="s">
        <v>92</v>
      </c>
      <c r="B200" s="13" t="s">
        <v>67</v>
      </c>
      <c r="C200" s="23" t="str">
        <f>VLOOKUP(B200, 'Employee Master &amp; Summary'!$A$4:$E$28, 2, FALSE)</f>
        <v>Vikram Malhotra</v>
      </c>
      <c r="D200" s="23" t="str">
        <f>VLOOKUP(B200, 'Employee Master &amp; Summary'!$A$4:$E$28, 3, FALSE)</f>
        <v>Digital Marketing</v>
      </c>
      <c r="E200" s="24">
        <v>22</v>
      </c>
      <c r="F200" s="24">
        <v>19</v>
      </c>
      <c r="G200" s="24">
        <v>1</v>
      </c>
      <c r="H200" s="24">
        <v>2</v>
      </c>
      <c r="I200" s="24">
        <f t="shared" si="9"/>
        <v>20</v>
      </c>
      <c r="J200" s="15">
        <f t="shared" si="10"/>
        <v>0.90909090909090906</v>
      </c>
      <c r="K200" s="24">
        <f t="shared" si="11"/>
        <v>2</v>
      </c>
    </row>
    <row r="201" spans="1:11" x14ac:dyDescent="0.25">
      <c r="A201" s="16" t="s">
        <v>92</v>
      </c>
      <c r="B201" s="16" t="s">
        <v>69</v>
      </c>
      <c r="C201" s="25" t="str">
        <f>VLOOKUP(B201, 'Employee Master &amp; Summary'!$A$4:$E$28, 2, FALSE)</f>
        <v>Kunal Shah</v>
      </c>
      <c r="D201" s="25" t="str">
        <f>VLOOKUP(B201, 'Employee Master &amp; Summary'!$A$4:$E$28, 3, FALSE)</f>
        <v>Content &amp; Education</v>
      </c>
      <c r="E201" s="26">
        <v>22</v>
      </c>
      <c r="F201" s="26">
        <v>19</v>
      </c>
      <c r="G201" s="26">
        <v>2</v>
      </c>
      <c r="H201" s="26">
        <v>1</v>
      </c>
      <c r="I201" s="26">
        <f t="shared" si="9"/>
        <v>21</v>
      </c>
      <c r="J201" s="18">
        <f t="shared" si="10"/>
        <v>0.95454545454545459</v>
      </c>
      <c r="K201" s="26">
        <f t="shared" si="11"/>
        <v>1</v>
      </c>
    </row>
    <row r="202" spans="1:11" x14ac:dyDescent="0.25">
      <c r="A202" s="13" t="s">
        <v>92</v>
      </c>
      <c r="B202" s="13" t="s">
        <v>71</v>
      </c>
      <c r="C202" s="23" t="str">
        <f>VLOOKUP(B202, 'Employee Master &amp; Summary'!$A$4:$E$28, 2, FALSE)</f>
        <v>Siddharth Jain</v>
      </c>
      <c r="D202" s="23" t="str">
        <f>VLOOKUP(B202, 'Employee Master &amp; Summary'!$A$4:$E$28, 3, FALSE)</f>
        <v>Client Support</v>
      </c>
      <c r="E202" s="24">
        <v>22</v>
      </c>
      <c r="F202" s="24">
        <v>17</v>
      </c>
      <c r="G202" s="24">
        <v>1</v>
      </c>
      <c r="H202" s="24">
        <v>4</v>
      </c>
      <c r="I202" s="24">
        <f t="shared" si="9"/>
        <v>18</v>
      </c>
      <c r="J202" s="15">
        <f t="shared" si="10"/>
        <v>0.81818181818181823</v>
      </c>
      <c r="K202" s="24">
        <f t="shared" si="11"/>
        <v>4</v>
      </c>
    </row>
    <row r="203" spans="1:11" x14ac:dyDescent="0.25">
      <c r="A203" s="16" t="s">
        <v>92</v>
      </c>
      <c r="B203" s="16" t="s">
        <v>73</v>
      </c>
      <c r="C203" s="25" t="str">
        <f>VLOOKUP(B203, 'Employee Master &amp; Summary'!$A$4:$E$28, 2, FALSE)</f>
        <v>Amitabh Mishra</v>
      </c>
      <c r="D203" s="25" t="str">
        <f>VLOOKUP(B203, 'Employee Master &amp; Summary'!$A$4:$E$28, 3, FALSE)</f>
        <v>Software Development</v>
      </c>
      <c r="E203" s="26">
        <v>22</v>
      </c>
      <c r="F203" s="26">
        <v>19</v>
      </c>
      <c r="G203" s="26">
        <v>1</v>
      </c>
      <c r="H203" s="26">
        <v>2</v>
      </c>
      <c r="I203" s="26">
        <f t="shared" si="9"/>
        <v>20</v>
      </c>
      <c r="J203" s="18">
        <f t="shared" si="10"/>
        <v>0.90909090909090906</v>
      </c>
      <c r="K203" s="26">
        <f t="shared" si="11"/>
        <v>2</v>
      </c>
    </row>
    <row r="204" spans="1:11" x14ac:dyDescent="0.25">
      <c r="A204" s="13" t="s">
        <v>93</v>
      </c>
      <c r="B204" s="13" t="s">
        <v>12</v>
      </c>
      <c r="C204" s="23" t="str">
        <f>VLOOKUP(B204, 'Employee Master &amp; Summary'!$A$4:$E$28, 2, FALSE)</f>
        <v>Aarav Sharma</v>
      </c>
      <c r="D204" s="23" t="str">
        <f>VLOOKUP(B204, 'Employee Master &amp; Summary'!$A$4:$E$28, 3, FALSE)</f>
        <v>DevOps &amp; Cloud</v>
      </c>
      <c r="E204" s="24">
        <v>22</v>
      </c>
      <c r="F204" s="24">
        <v>20</v>
      </c>
      <c r="G204" s="24">
        <v>3</v>
      </c>
      <c r="H204" s="24">
        <v>0</v>
      </c>
      <c r="I204" s="24">
        <f t="shared" si="9"/>
        <v>23</v>
      </c>
      <c r="J204" s="15">
        <f t="shared" si="10"/>
        <v>1.0454545454545454</v>
      </c>
      <c r="K204" s="24">
        <f t="shared" si="11"/>
        <v>0</v>
      </c>
    </row>
    <row r="205" spans="1:11" x14ac:dyDescent="0.25">
      <c r="A205" s="16" t="s">
        <v>93</v>
      </c>
      <c r="B205" s="16" t="s">
        <v>19</v>
      </c>
      <c r="C205" s="25" t="str">
        <f>VLOOKUP(B205, 'Employee Master &amp; Summary'!$A$4:$E$28, 2, FALSE)</f>
        <v>Vivaan Patel</v>
      </c>
      <c r="D205" s="25" t="str">
        <f>VLOOKUP(B205, 'Employee Master &amp; Summary'!$A$4:$E$28, 3, FALSE)</f>
        <v>Digital Marketing</v>
      </c>
      <c r="E205" s="26">
        <v>22</v>
      </c>
      <c r="F205" s="26">
        <v>17</v>
      </c>
      <c r="G205" s="26">
        <v>2</v>
      </c>
      <c r="H205" s="26">
        <v>3</v>
      </c>
      <c r="I205" s="26">
        <f t="shared" si="9"/>
        <v>19</v>
      </c>
      <c r="J205" s="18">
        <f t="shared" si="10"/>
        <v>0.86363636363636365</v>
      </c>
      <c r="K205" s="26">
        <f t="shared" si="11"/>
        <v>3</v>
      </c>
    </row>
    <row r="206" spans="1:11" x14ac:dyDescent="0.25">
      <c r="A206" s="13" t="s">
        <v>93</v>
      </c>
      <c r="B206" s="13" t="s">
        <v>24</v>
      </c>
      <c r="C206" s="23" t="str">
        <f>VLOOKUP(B206, 'Employee Master &amp; Summary'!$A$4:$E$28, 2, FALSE)</f>
        <v>Aditya Verma</v>
      </c>
      <c r="D206" s="23" t="str">
        <f>VLOOKUP(B206, 'Employee Master &amp; Summary'!$A$4:$E$28, 3, FALSE)</f>
        <v>Content &amp; Education</v>
      </c>
      <c r="E206" s="24">
        <v>22</v>
      </c>
      <c r="F206" s="24">
        <v>20</v>
      </c>
      <c r="G206" s="24">
        <v>2</v>
      </c>
      <c r="H206" s="24">
        <v>0</v>
      </c>
      <c r="I206" s="24">
        <f t="shared" si="9"/>
        <v>22</v>
      </c>
      <c r="J206" s="15">
        <f t="shared" si="10"/>
        <v>1</v>
      </c>
      <c r="K206" s="24">
        <f t="shared" si="11"/>
        <v>0</v>
      </c>
    </row>
    <row r="207" spans="1:11" x14ac:dyDescent="0.25">
      <c r="A207" s="16" t="s">
        <v>93</v>
      </c>
      <c r="B207" s="16" t="s">
        <v>28</v>
      </c>
      <c r="C207" s="25" t="str">
        <f>VLOOKUP(B207, 'Employee Master &amp; Summary'!$A$4:$E$28, 2, FALSE)</f>
        <v>Vihaan Gupta</v>
      </c>
      <c r="D207" s="25" t="str">
        <f>VLOOKUP(B207, 'Employee Master &amp; Summary'!$A$4:$E$28, 3, FALSE)</f>
        <v>Client Support</v>
      </c>
      <c r="E207" s="26">
        <v>22</v>
      </c>
      <c r="F207" s="26">
        <v>19</v>
      </c>
      <c r="G207" s="26">
        <v>3</v>
      </c>
      <c r="H207" s="26">
        <v>0</v>
      </c>
      <c r="I207" s="26">
        <f t="shared" si="9"/>
        <v>22</v>
      </c>
      <c r="J207" s="18">
        <f t="shared" si="10"/>
        <v>1</v>
      </c>
      <c r="K207" s="26">
        <f t="shared" si="11"/>
        <v>0</v>
      </c>
    </row>
    <row r="208" spans="1:11" x14ac:dyDescent="0.25">
      <c r="A208" s="13" t="s">
        <v>93</v>
      </c>
      <c r="B208" s="13" t="s">
        <v>32</v>
      </c>
      <c r="C208" s="23" t="str">
        <f>VLOOKUP(B208, 'Employee Master &amp; Summary'!$A$4:$E$28, 2, FALSE)</f>
        <v>Arjun Nair</v>
      </c>
      <c r="D208" s="23" t="str">
        <f>VLOOKUP(B208, 'Employee Master &amp; Summary'!$A$4:$E$28, 3, FALSE)</f>
        <v>Software Development</v>
      </c>
      <c r="E208" s="24">
        <v>22</v>
      </c>
      <c r="F208" s="24">
        <v>17</v>
      </c>
      <c r="G208" s="24">
        <v>2</v>
      </c>
      <c r="H208" s="24">
        <v>3</v>
      </c>
      <c r="I208" s="24">
        <f t="shared" si="9"/>
        <v>19</v>
      </c>
      <c r="J208" s="15">
        <f t="shared" si="10"/>
        <v>0.86363636363636365</v>
      </c>
      <c r="K208" s="24">
        <f t="shared" si="11"/>
        <v>3</v>
      </c>
    </row>
    <row r="209" spans="1:11" x14ac:dyDescent="0.25">
      <c r="A209" s="16" t="s">
        <v>93</v>
      </c>
      <c r="B209" s="16" t="s">
        <v>35</v>
      </c>
      <c r="C209" s="25" t="str">
        <f>VLOOKUP(B209, 'Employee Master &amp; Summary'!$A$4:$E$28, 2, FALSE)</f>
        <v>Sai Kumar</v>
      </c>
      <c r="D209" s="25" t="str">
        <f>VLOOKUP(B209, 'Employee Master &amp; Summary'!$A$4:$E$28, 3, FALSE)</f>
        <v>DevOps &amp; Cloud</v>
      </c>
      <c r="E209" s="26">
        <v>22</v>
      </c>
      <c r="F209" s="26">
        <v>18</v>
      </c>
      <c r="G209" s="26">
        <v>2</v>
      </c>
      <c r="H209" s="26">
        <v>2</v>
      </c>
      <c r="I209" s="26">
        <f t="shared" si="9"/>
        <v>20</v>
      </c>
      <c r="J209" s="18">
        <f t="shared" si="10"/>
        <v>0.90909090909090906</v>
      </c>
      <c r="K209" s="26">
        <f t="shared" si="11"/>
        <v>2</v>
      </c>
    </row>
    <row r="210" spans="1:11" x14ac:dyDescent="0.25">
      <c r="A210" s="13" t="s">
        <v>93</v>
      </c>
      <c r="B210" s="13" t="s">
        <v>37</v>
      </c>
      <c r="C210" s="23" t="str">
        <f>VLOOKUP(B210, 'Employee Master &amp; Summary'!$A$4:$E$28, 2, FALSE)</f>
        <v>Reyansh Joshi</v>
      </c>
      <c r="D210" s="23" t="str">
        <f>VLOOKUP(B210, 'Employee Master &amp; Summary'!$A$4:$E$28, 3, FALSE)</f>
        <v>Digital Marketing</v>
      </c>
      <c r="E210" s="24">
        <v>22</v>
      </c>
      <c r="F210" s="24">
        <v>16</v>
      </c>
      <c r="G210" s="24">
        <v>1</v>
      </c>
      <c r="H210" s="24">
        <v>5</v>
      </c>
      <c r="I210" s="24">
        <f t="shared" si="9"/>
        <v>17</v>
      </c>
      <c r="J210" s="15">
        <f t="shared" si="10"/>
        <v>0.77272727272727271</v>
      </c>
      <c r="K210" s="24">
        <f t="shared" si="11"/>
        <v>5</v>
      </c>
    </row>
    <row r="211" spans="1:11" x14ac:dyDescent="0.25">
      <c r="A211" s="16" t="s">
        <v>93</v>
      </c>
      <c r="B211" s="16" t="s">
        <v>39</v>
      </c>
      <c r="C211" s="25" t="str">
        <f>VLOOKUP(B211, 'Employee Master &amp; Summary'!$A$4:$E$28, 2, FALSE)</f>
        <v>Ayaan Reddy</v>
      </c>
      <c r="D211" s="25" t="str">
        <f>VLOOKUP(B211, 'Employee Master &amp; Summary'!$A$4:$E$28, 3, FALSE)</f>
        <v>Content &amp; Education</v>
      </c>
      <c r="E211" s="26">
        <v>22</v>
      </c>
      <c r="F211" s="26">
        <v>20</v>
      </c>
      <c r="G211" s="26">
        <v>3</v>
      </c>
      <c r="H211" s="26">
        <v>0</v>
      </c>
      <c r="I211" s="26">
        <f t="shared" si="9"/>
        <v>23</v>
      </c>
      <c r="J211" s="18">
        <f t="shared" si="10"/>
        <v>1.0454545454545454</v>
      </c>
      <c r="K211" s="26">
        <f t="shared" si="11"/>
        <v>0</v>
      </c>
    </row>
    <row r="212" spans="1:11" x14ac:dyDescent="0.25">
      <c r="A212" s="13" t="s">
        <v>93</v>
      </c>
      <c r="B212" s="13" t="s">
        <v>41</v>
      </c>
      <c r="C212" s="23" t="str">
        <f>VLOOKUP(B212, 'Employee Master &amp; Summary'!$A$4:$E$28, 2, FALSE)</f>
        <v>Krishna Rao</v>
      </c>
      <c r="D212" s="23" t="str">
        <f>VLOOKUP(B212, 'Employee Master &amp; Summary'!$A$4:$E$28, 3, FALSE)</f>
        <v>Client Support</v>
      </c>
      <c r="E212" s="24">
        <v>22</v>
      </c>
      <c r="F212" s="24">
        <v>17</v>
      </c>
      <c r="G212" s="24">
        <v>1</v>
      </c>
      <c r="H212" s="24">
        <v>4</v>
      </c>
      <c r="I212" s="24">
        <f t="shared" si="9"/>
        <v>18</v>
      </c>
      <c r="J212" s="15">
        <f t="shared" si="10"/>
        <v>0.81818181818181823</v>
      </c>
      <c r="K212" s="24">
        <f t="shared" si="11"/>
        <v>4</v>
      </c>
    </row>
    <row r="213" spans="1:11" x14ac:dyDescent="0.25">
      <c r="A213" s="16" t="s">
        <v>93</v>
      </c>
      <c r="B213" s="16" t="s">
        <v>43</v>
      </c>
      <c r="C213" s="25" t="str">
        <f>VLOOKUP(B213, 'Employee Master &amp; Summary'!$A$4:$E$28, 2, FALSE)</f>
        <v>Ishaan Bhatia</v>
      </c>
      <c r="D213" s="25" t="str">
        <f>VLOOKUP(B213, 'Employee Master &amp; Summary'!$A$4:$E$28, 3, FALSE)</f>
        <v>Software Development</v>
      </c>
      <c r="E213" s="26">
        <v>22</v>
      </c>
      <c r="F213" s="26">
        <v>19</v>
      </c>
      <c r="G213" s="26">
        <v>3</v>
      </c>
      <c r="H213" s="26">
        <v>0</v>
      </c>
      <c r="I213" s="26">
        <f t="shared" si="9"/>
        <v>22</v>
      </c>
      <c r="J213" s="18">
        <f t="shared" si="10"/>
        <v>1</v>
      </c>
      <c r="K213" s="26">
        <f t="shared" si="11"/>
        <v>0</v>
      </c>
    </row>
    <row r="214" spans="1:11" x14ac:dyDescent="0.25">
      <c r="A214" s="13" t="s">
        <v>93</v>
      </c>
      <c r="B214" s="13" t="s">
        <v>45</v>
      </c>
      <c r="C214" s="23" t="str">
        <f>VLOOKUP(B214, 'Employee Master &amp; Summary'!$A$4:$E$28, 2, FALSE)</f>
        <v>Ananya Iyer</v>
      </c>
      <c r="D214" s="23" t="str">
        <f>VLOOKUP(B214, 'Employee Master &amp; Summary'!$A$4:$E$28, 3, FALSE)</f>
        <v>DevOps &amp; Cloud</v>
      </c>
      <c r="E214" s="24">
        <v>22</v>
      </c>
      <c r="F214" s="24">
        <v>19</v>
      </c>
      <c r="G214" s="24">
        <v>2</v>
      </c>
      <c r="H214" s="24">
        <v>1</v>
      </c>
      <c r="I214" s="24">
        <f t="shared" si="9"/>
        <v>21</v>
      </c>
      <c r="J214" s="15">
        <f t="shared" si="10"/>
        <v>0.95454545454545459</v>
      </c>
      <c r="K214" s="24">
        <f t="shared" si="11"/>
        <v>1</v>
      </c>
    </row>
    <row r="215" spans="1:11" x14ac:dyDescent="0.25">
      <c r="A215" s="16" t="s">
        <v>93</v>
      </c>
      <c r="B215" s="16" t="s">
        <v>47</v>
      </c>
      <c r="C215" s="25" t="str">
        <f>VLOOKUP(B215, 'Employee Master &amp; Summary'!$A$4:$E$28, 2, FALSE)</f>
        <v>Diya Mehta</v>
      </c>
      <c r="D215" s="25" t="str">
        <f>VLOOKUP(B215, 'Employee Master &amp; Summary'!$A$4:$E$28, 3, FALSE)</f>
        <v>Digital Marketing</v>
      </c>
      <c r="E215" s="26">
        <v>22</v>
      </c>
      <c r="F215" s="26">
        <v>18</v>
      </c>
      <c r="G215" s="26">
        <v>1</v>
      </c>
      <c r="H215" s="26">
        <v>3</v>
      </c>
      <c r="I215" s="26">
        <f t="shared" si="9"/>
        <v>19</v>
      </c>
      <c r="J215" s="18">
        <f t="shared" si="10"/>
        <v>0.86363636363636365</v>
      </c>
      <c r="K215" s="26">
        <f t="shared" si="11"/>
        <v>3</v>
      </c>
    </row>
    <row r="216" spans="1:11" x14ac:dyDescent="0.25">
      <c r="A216" s="13" t="s">
        <v>93</v>
      </c>
      <c r="B216" s="13" t="s">
        <v>49</v>
      </c>
      <c r="C216" s="23" t="str">
        <f>VLOOKUP(B216, 'Employee Master &amp; Summary'!$A$4:$E$28, 2, FALSE)</f>
        <v>Sanya Kapoor</v>
      </c>
      <c r="D216" s="23" t="str">
        <f>VLOOKUP(B216, 'Employee Master &amp; Summary'!$A$4:$E$28, 3, FALSE)</f>
        <v>Content &amp; Education</v>
      </c>
      <c r="E216" s="24">
        <v>22</v>
      </c>
      <c r="F216" s="24">
        <v>16</v>
      </c>
      <c r="G216" s="24">
        <v>1</v>
      </c>
      <c r="H216" s="24">
        <v>5</v>
      </c>
      <c r="I216" s="24">
        <f t="shared" si="9"/>
        <v>17</v>
      </c>
      <c r="J216" s="15">
        <f t="shared" si="10"/>
        <v>0.77272727272727271</v>
      </c>
      <c r="K216" s="24">
        <f t="shared" si="11"/>
        <v>5</v>
      </c>
    </row>
    <row r="217" spans="1:11" x14ac:dyDescent="0.25">
      <c r="A217" s="16" t="s">
        <v>93</v>
      </c>
      <c r="B217" s="16" t="s">
        <v>51</v>
      </c>
      <c r="C217" s="25" t="str">
        <f>VLOOKUP(B217, 'Employee Master &amp; Summary'!$A$4:$E$28, 2, FALSE)</f>
        <v>Aadhya Singh</v>
      </c>
      <c r="D217" s="25" t="str">
        <f>VLOOKUP(B217, 'Employee Master &amp; Summary'!$A$4:$E$28, 3, FALSE)</f>
        <v>Client Support</v>
      </c>
      <c r="E217" s="26">
        <v>22</v>
      </c>
      <c r="F217" s="26">
        <v>18</v>
      </c>
      <c r="G217" s="26">
        <v>3</v>
      </c>
      <c r="H217" s="26">
        <v>1</v>
      </c>
      <c r="I217" s="26">
        <f t="shared" si="9"/>
        <v>21</v>
      </c>
      <c r="J217" s="18">
        <f t="shared" si="10"/>
        <v>0.95454545454545459</v>
      </c>
      <c r="K217" s="26">
        <f t="shared" si="11"/>
        <v>1</v>
      </c>
    </row>
    <row r="218" spans="1:11" x14ac:dyDescent="0.25">
      <c r="A218" s="13" t="s">
        <v>93</v>
      </c>
      <c r="B218" s="13" t="s">
        <v>53</v>
      </c>
      <c r="C218" s="23" t="str">
        <f>VLOOKUP(B218, 'Employee Master &amp; Summary'!$A$4:$E$28, 2, FALSE)</f>
        <v>Pari Saxena</v>
      </c>
      <c r="D218" s="23" t="str">
        <f>VLOOKUP(B218, 'Employee Master &amp; Summary'!$A$4:$E$28, 3, FALSE)</f>
        <v>Software Development</v>
      </c>
      <c r="E218" s="24">
        <v>22</v>
      </c>
      <c r="F218" s="24">
        <v>20</v>
      </c>
      <c r="G218" s="24">
        <v>3</v>
      </c>
      <c r="H218" s="24">
        <v>0</v>
      </c>
      <c r="I218" s="24">
        <f t="shared" si="9"/>
        <v>23</v>
      </c>
      <c r="J218" s="15">
        <f t="shared" si="10"/>
        <v>1.0454545454545454</v>
      </c>
      <c r="K218" s="24">
        <f t="shared" si="11"/>
        <v>0</v>
      </c>
    </row>
    <row r="219" spans="1:11" x14ac:dyDescent="0.25">
      <c r="A219" s="16" t="s">
        <v>93</v>
      </c>
      <c r="B219" s="16" t="s">
        <v>55</v>
      </c>
      <c r="C219" s="25" t="str">
        <f>VLOOKUP(B219, 'Employee Master &amp; Summary'!$A$4:$E$28, 2, FALSE)</f>
        <v>Kavya Kulkarni</v>
      </c>
      <c r="D219" s="25" t="str">
        <f>VLOOKUP(B219, 'Employee Master &amp; Summary'!$A$4:$E$28, 3, FALSE)</f>
        <v>DevOps &amp; Cloud</v>
      </c>
      <c r="E219" s="26">
        <v>22</v>
      </c>
      <c r="F219" s="26">
        <v>16</v>
      </c>
      <c r="G219" s="26">
        <v>1</v>
      </c>
      <c r="H219" s="26">
        <v>5</v>
      </c>
      <c r="I219" s="26">
        <f t="shared" si="9"/>
        <v>17</v>
      </c>
      <c r="J219" s="18">
        <f t="shared" si="10"/>
        <v>0.77272727272727271</v>
      </c>
      <c r="K219" s="26">
        <f t="shared" si="11"/>
        <v>5</v>
      </c>
    </row>
    <row r="220" spans="1:11" x14ac:dyDescent="0.25">
      <c r="A220" s="13" t="s">
        <v>93</v>
      </c>
      <c r="B220" s="13" t="s">
        <v>57</v>
      </c>
      <c r="C220" s="23" t="str">
        <f>VLOOKUP(B220, 'Employee Master &amp; Summary'!$A$4:$E$28, 2, FALSE)</f>
        <v>Anika Choudhury</v>
      </c>
      <c r="D220" s="23" t="str">
        <f>VLOOKUP(B220, 'Employee Master &amp; Summary'!$A$4:$E$28, 3, FALSE)</f>
        <v>Digital Marketing</v>
      </c>
      <c r="E220" s="24">
        <v>22</v>
      </c>
      <c r="F220" s="24">
        <v>17</v>
      </c>
      <c r="G220" s="24">
        <v>3</v>
      </c>
      <c r="H220" s="24">
        <v>2</v>
      </c>
      <c r="I220" s="24">
        <f t="shared" si="9"/>
        <v>20</v>
      </c>
      <c r="J220" s="15">
        <f t="shared" si="10"/>
        <v>0.90909090909090906</v>
      </c>
      <c r="K220" s="24">
        <f t="shared" si="11"/>
        <v>2</v>
      </c>
    </row>
    <row r="221" spans="1:11" x14ac:dyDescent="0.25">
      <c r="A221" s="16" t="s">
        <v>93</v>
      </c>
      <c r="B221" s="16" t="s">
        <v>59</v>
      </c>
      <c r="C221" s="25" t="str">
        <f>VLOOKUP(B221, 'Employee Master &amp; Summary'!$A$4:$E$28, 2, FALSE)</f>
        <v>Riya Sen</v>
      </c>
      <c r="D221" s="25" t="str">
        <f>VLOOKUP(B221, 'Employee Master &amp; Summary'!$A$4:$E$28, 3, FALSE)</f>
        <v>Content &amp; Education</v>
      </c>
      <c r="E221" s="26">
        <v>22</v>
      </c>
      <c r="F221" s="26">
        <v>19</v>
      </c>
      <c r="G221" s="26">
        <v>1</v>
      </c>
      <c r="H221" s="26">
        <v>2</v>
      </c>
      <c r="I221" s="26">
        <f t="shared" si="9"/>
        <v>20</v>
      </c>
      <c r="J221" s="18">
        <f t="shared" si="10"/>
        <v>0.90909090909090906</v>
      </c>
      <c r="K221" s="26">
        <f t="shared" si="11"/>
        <v>2</v>
      </c>
    </row>
    <row r="222" spans="1:11" x14ac:dyDescent="0.25">
      <c r="A222" s="13" t="s">
        <v>93</v>
      </c>
      <c r="B222" s="13" t="s">
        <v>61</v>
      </c>
      <c r="C222" s="23" t="str">
        <f>VLOOKUP(B222, 'Employee Master &amp; Summary'!$A$4:$E$28, 2, FALSE)</f>
        <v>Sneha Agarwal</v>
      </c>
      <c r="D222" s="23" t="str">
        <f>VLOOKUP(B222, 'Employee Master &amp; Summary'!$A$4:$E$28, 3, FALSE)</f>
        <v>Client Support</v>
      </c>
      <c r="E222" s="24">
        <v>22</v>
      </c>
      <c r="F222" s="24">
        <v>20</v>
      </c>
      <c r="G222" s="24">
        <v>3</v>
      </c>
      <c r="H222" s="24">
        <v>0</v>
      </c>
      <c r="I222" s="24">
        <f t="shared" si="9"/>
        <v>23</v>
      </c>
      <c r="J222" s="15">
        <f t="shared" si="10"/>
        <v>1.0454545454545454</v>
      </c>
      <c r="K222" s="24">
        <f t="shared" si="11"/>
        <v>0</v>
      </c>
    </row>
    <row r="223" spans="1:11" x14ac:dyDescent="0.25">
      <c r="A223" s="16" t="s">
        <v>93</v>
      </c>
      <c r="B223" s="16" t="s">
        <v>63</v>
      </c>
      <c r="C223" s="25" t="str">
        <f>VLOOKUP(B223, 'Employee Master &amp; Summary'!$A$4:$E$28, 2, FALSE)</f>
        <v>Tanvi Deshmukh</v>
      </c>
      <c r="D223" s="25" t="str">
        <f>VLOOKUP(B223, 'Employee Master &amp; Summary'!$A$4:$E$28, 3, FALSE)</f>
        <v>Software Development</v>
      </c>
      <c r="E223" s="26">
        <v>22</v>
      </c>
      <c r="F223" s="26">
        <v>17</v>
      </c>
      <c r="G223" s="26">
        <v>1</v>
      </c>
      <c r="H223" s="26">
        <v>4</v>
      </c>
      <c r="I223" s="26">
        <f t="shared" si="9"/>
        <v>18</v>
      </c>
      <c r="J223" s="18">
        <f t="shared" si="10"/>
        <v>0.81818181818181823</v>
      </c>
      <c r="K223" s="26">
        <f t="shared" si="11"/>
        <v>4</v>
      </c>
    </row>
    <row r="224" spans="1:11" x14ac:dyDescent="0.25">
      <c r="A224" s="13" t="s">
        <v>93</v>
      </c>
      <c r="B224" s="13" t="s">
        <v>65</v>
      </c>
      <c r="C224" s="23" t="str">
        <f>VLOOKUP(B224, 'Employee Master &amp; Summary'!$A$4:$E$28, 2, FALSE)</f>
        <v>Rohan Das</v>
      </c>
      <c r="D224" s="23" t="str">
        <f>VLOOKUP(B224, 'Employee Master &amp; Summary'!$A$4:$E$28, 3, FALSE)</f>
        <v>DevOps &amp; Cloud</v>
      </c>
      <c r="E224" s="24">
        <v>22</v>
      </c>
      <c r="F224" s="24">
        <v>18</v>
      </c>
      <c r="G224" s="24">
        <v>2</v>
      </c>
      <c r="H224" s="24">
        <v>2</v>
      </c>
      <c r="I224" s="24">
        <f t="shared" si="9"/>
        <v>20</v>
      </c>
      <c r="J224" s="15">
        <f t="shared" si="10"/>
        <v>0.90909090909090906</v>
      </c>
      <c r="K224" s="24">
        <f t="shared" si="11"/>
        <v>2</v>
      </c>
    </row>
    <row r="225" spans="1:11" x14ac:dyDescent="0.25">
      <c r="A225" s="16" t="s">
        <v>93</v>
      </c>
      <c r="B225" s="16" t="s">
        <v>67</v>
      </c>
      <c r="C225" s="25" t="str">
        <f>VLOOKUP(B225, 'Employee Master &amp; Summary'!$A$4:$E$28, 2, FALSE)</f>
        <v>Vikram Malhotra</v>
      </c>
      <c r="D225" s="25" t="str">
        <f>VLOOKUP(B225, 'Employee Master &amp; Summary'!$A$4:$E$28, 3, FALSE)</f>
        <v>Digital Marketing</v>
      </c>
      <c r="E225" s="26">
        <v>22</v>
      </c>
      <c r="F225" s="26">
        <v>18</v>
      </c>
      <c r="G225" s="26">
        <v>3</v>
      </c>
      <c r="H225" s="26">
        <v>1</v>
      </c>
      <c r="I225" s="26">
        <f t="shared" si="9"/>
        <v>21</v>
      </c>
      <c r="J225" s="18">
        <f t="shared" si="10"/>
        <v>0.95454545454545459</v>
      </c>
      <c r="K225" s="26">
        <f t="shared" si="11"/>
        <v>1</v>
      </c>
    </row>
    <row r="226" spans="1:11" x14ac:dyDescent="0.25">
      <c r="A226" s="13" t="s">
        <v>93</v>
      </c>
      <c r="B226" s="13" t="s">
        <v>69</v>
      </c>
      <c r="C226" s="23" t="str">
        <f>VLOOKUP(B226, 'Employee Master &amp; Summary'!$A$4:$E$28, 2, FALSE)</f>
        <v>Kunal Shah</v>
      </c>
      <c r="D226" s="23" t="str">
        <f>VLOOKUP(B226, 'Employee Master &amp; Summary'!$A$4:$E$28, 3, FALSE)</f>
        <v>Content &amp; Education</v>
      </c>
      <c r="E226" s="24">
        <v>22</v>
      </c>
      <c r="F226" s="24">
        <v>16</v>
      </c>
      <c r="G226" s="24">
        <v>2</v>
      </c>
      <c r="H226" s="24">
        <v>4</v>
      </c>
      <c r="I226" s="24">
        <f t="shared" si="9"/>
        <v>18</v>
      </c>
      <c r="J226" s="15">
        <f t="shared" si="10"/>
        <v>0.81818181818181823</v>
      </c>
      <c r="K226" s="24">
        <f t="shared" si="11"/>
        <v>4</v>
      </c>
    </row>
    <row r="227" spans="1:11" x14ac:dyDescent="0.25">
      <c r="A227" s="16" t="s">
        <v>93</v>
      </c>
      <c r="B227" s="16" t="s">
        <v>71</v>
      </c>
      <c r="C227" s="25" t="str">
        <f>VLOOKUP(B227, 'Employee Master &amp; Summary'!$A$4:$E$28, 2, FALSE)</f>
        <v>Siddharth Jain</v>
      </c>
      <c r="D227" s="25" t="str">
        <f>VLOOKUP(B227, 'Employee Master &amp; Summary'!$A$4:$E$28, 3, FALSE)</f>
        <v>Client Support</v>
      </c>
      <c r="E227" s="26">
        <v>22</v>
      </c>
      <c r="F227" s="26">
        <v>20</v>
      </c>
      <c r="G227" s="26">
        <v>2</v>
      </c>
      <c r="H227" s="26">
        <v>0</v>
      </c>
      <c r="I227" s="26">
        <f t="shared" si="9"/>
        <v>22</v>
      </c>
      <c r="J227" s="18">
        <f t="shared" si="10"/>
        <v>1</v>
      </c>
      <c r="K227" s="26">
        <f t="shared" si="11"/>
        <v>0</v>
      </c>
    </row>
    <row r="228" spans="1:11" x14ac:dyDescent="0.25">
      <c r="A228" s="13" t="s">
        <v>93</v>
      </c>
      <c r="B228" s="13" t="s">
        <v>73</v>
      </c>
      <c r="C228" s="23" t="str">
        <f>VLOOKUP(B228, 'Employee Master &amp; Summary'!$A$4:$E$28, 2, FALSE)</f>
        <v>Amitabh Mishra</v>
      </c>
      <c r="D228" s="23" t="str">
        <f>VLOOKUP(B228, 'Employee Master &amp; Summary'!$A$4:$E$28, 3, FALSE)</f>
        <v>Software Development</v>
      </c>
      <c r="E228" s="24">
        <v>22</v>
      </c>
      <c r="F228" s="24">
        <v>17</v>
      </c>
      <c r="G228" s="24">
        <v>2</v>
      </c>
      <c r="H228" s="24">
        <v>3</v>
      </c>
      <c r="I228" s="24">
        <f t="shared" si="9"/>
        <v>19</v>
      </c>
      <c r="J228" s="15">
        <f t="shared" si="10"/>
        <v>0.86363636363636365</v>
      </c>
      <c r="K228" s="24">
        <f t="shared" si="11"/>
        <v>3</v>
      </c>
    </row>
    <row r="229" spans="1:11" x14ac:dyDescent="0.25">
      <c r="A229" s="16" t="s">
        <v>94</v>
      </c>
      <c r="B229" s="16" t="s">
        <v>12</v>
      </c>
      <c r="C229" s="25" t="str">
        <f>VLOOKUP(B229, 'Employee Master &amp; Summary'!$A$4:$E$28, 2, FALSE)</f>
        <v>Aarav Sharma</v>
      </c>
      <c r="D229" s="25" t="str">
        <f>VLOOKUP(B229, 'Employee Master &amp; Summary'!$A$4:$E$28, 3, FALSE)</f>
        <v>DevOps &amp; Cloud</v>
      </c>
      <c r="E229" s="26">
        <v>22</v>
      </c>
      <c r="F229" s="26">
        <v>19</v>
      </c>
      <c r="G229" s="26">
        <v>2</v>
      </c>
      <c r="H229" s="26">
        <v>1</v>
      </c>
      <c r="I229" s="26">
        <f t="shared" si="9"/>
        <v>21</v>
      </c>
      <c r="J229" s="18">
        <f t="shared" si="10"/>
        <v>0.95454545454545459</v>
      </c>
      <c r="K229" s="26">
        <f t="shared" si="11"/>
        <v>1</v>
      </c>
    </row>
    <row r="230" spans="1:11" x14ac:dyDescent="0.25">
      <c r="A230" s="13" t="s">
        <v>94</v>
      </c>
      <c r="B230" s="13" t="s">
        <v>19</v>
      </c>
      <c r="C230" s="23" t="str">
        <f>VLOOKUP(B230, 'Employee Master &amp; Summary'!$A$4:$E$28, 2, FALSE)</f>
        <v>Vivaan Patel</v>
      </c>
      <c r="D230" s="23" t="str">
        <f>VLOOKUP(B230, 'Employee Master &amp; Summary'!$A$4:$E$28, 3, FALSE)</f>
        <v>Digital Marketing</v>
      </c>
      <c r="E230" s="24">
        <v>22</v>
      </c>
      <c r="F230" s="24">
        <v>18</v>
      </c>
      <c r="G230" s="24">
        <v>2</v>
      </c>
      <c r="H230" s="24">
        <v>2</v>
      </c>
      <c r="I230" s="24">
        <f t="shared" si="9"/>
        <v>20</v>
      </c>
      <c r="J230" s="15">
        <f t="shared" si="10"/>
        <v>0.90909090909090906</v>
      </c>
      <c r="K230" s="24">
        <f t="shared" si="11"/>
        <v>2</v>
      </c>
    </row>
    <row r="231" spans="1:11" x14ac:dyDescent="0.25">
      <c r="A231" s="16" t="s">
        <v>94</v>
      </c>
      <c r="B231" s="16" t="s">
        <v>24</v>
      </c>
      <c r="C231" s="25" t="str">
        <f>VLOOKUP(B231, 'Employee Master &amp; Summary'!$A$4:$E$28, 2, FALSE)</f>
        <v>Aditya Verma</v>
      </c>
      <c r="D231" s="25" t="str">
        <f>VLOOKUP(B231, 'Employee Master &amp; Summary'!$A$4:$E$28, 3, FALSE)</f>
        <v>Content &amp; Education</v>
      </c>
      <c r="E231" s="26">
        <v>22</v>
      </c>
      <c r="F231" s="26">
        <v>21</v>
      </c>
      <c r="G231" s="26">
        <v>1</v>
      </c>
      <c r="H231" s="26">
        <v>0</v>
      </c>
      <c r="I231" s="26">
        <f t="shared" si="9"/>
        <v>22</v>
      </c>
      <c r="J231" s="18">
        <f t="shared" si="10"/>
        <v>1</v>
      </c>
      <c r="K231" s="26">
        <f t="shared" si="11"/>
        <v>0</v>
      </c>
    </row>
    <row r="232" spans="1:11" x14ac:dyDescent="0.25">
      <c r="A232" s="13" t="s">
        <v>94</v>
      </c>
      <c r="B232" s="13" t="s">
        <v>28</v>
      </c>
      <c r="C232" s="23" t="str">
        <f>VLOOKUP(B232, 'Employee Master &amp; Summary'!$A$4:$E$28, 2, FALSE)</f>
        <v>Vihaan Gupta</v>
      </c>
      <c r="D232" s="23" t="str">
        <f>VLOOKUP(B232, 'Employee Master &amp; Summary'!$A$4:$E$28, 3, FALSE)</f>
        <v>Client Support</v>
      </c>
      <c r="E232" s="24">
        <v>22</v>
      </c>
      <c r="F232" s="24">
        <v>22</v>
      </c>
      <c r="G232" s="24">
        <v>1</v>
      </c>
      <c r="H232" s="24">
        <v>0</v>
      </c>
      <c r="I232" s="24">
        <f t="shared" si="9"/>
        <v>23</v>
      </c>
      <c r="J232" s="15">
        <f t="shared" si="10"/>
        <v>1.0454545454545454</v>
      </c>
      <c r="K232" s="24">
        <f t="shared" si="11"/>
        <v>0</v>
      </c>
    </row>
    <row r="233" spans="1:11" x14ac:dyDescent="0.25">
      <c r="A233" s="16" t="s">
        <v>94</v>
      </c>
      <c r="B233" s="16" t="s">
        <v>32</v>
      </c>
      <c r="C233" s="25" t="str">
        <f>VLOOKUP(B233, 'Employee Master &amp; Summary'!$A$4:$E$28, 2, FALSE)</f>
        <v>Arjun Nair</v>
      </c>
      <c r="D233" s="25" t="str">
        <f>VLOOKUP(B233, 'Employee Master &amp; Summary'!$A$4:$E$28, 3, FALSE)</f>
        <v>Software Development</v>
      </c>
      <c r="E233" s="26">
        <v>22</v>
      </c>
      <c r="F233" s="26">
        <v>22</v>
      </c>
      <c r="G233" s="26">
        <v>2</v>
      </c>
      <c r="H233" s="26">
        <v>0</v>
      </c>
      <c r="I233" s="26">
        <f t="shared" si="9"/>
        <v>24</v>
      </c>
      <c r="J233" s="18">
        <f t="shared" si="10"/>
        <v>1.0909090909090908</v>
      </c>
      <c r="K233" s="26">
        <f t="shared" si="11"/>
        <v>0</v>
      </c>
    </row>
    <row r="234" spans="1:11" x14ac:dyDescent="0.25">
      <c r="A234" s="13" t="s">
        <v>94</v>
      </c>
      <c r="B234" s="13" t="s">
        <v>35</v>
      </c>
      <c r="C234" s="23" t="str">
        <f>VLOOKUP(B234, 'Employee Master &amp; Summary'!$A$4:$E$28, 2, FALSE)</f>
        <v>Sai Kumar</v>
      </c>
      <c r="D234" s="23" t="str">
        <f>VLOOKUP(B234, 'Employee Master &amp; Summary'!$A$4:$E$28, 3, FALSE)</f>
        <v>DevOps &amp; Cloud</v>
      </c>
      <c r="E234" s="24">
        <v>22</v>
      </c>
      <c r="F234" s="24">
        <v>22</v>
      </c>
      <c r="G234" s="24">
        <v>0</v>
      </c>
      <c r="H234" s="24">
        <v>0</v>
      </c>
      <c r="I234" s="24">
        <f t="shared" si="9"/>
        <v>22</v>
      </c>
      <c r="J234" s="15">
        <f t="shared" si="10"/>
        <v>1</v>
      </c>
      <c r="K234" s="24">
        <f t="shared" si="11"/>
        <v>0</v>
      </c>
    </row>
    <row r="235" spans="1:11" x14ac:dyDescent="0.25">
      <c r="A235" s="16" t="s">
        <v>94</v>
      </c>
      <c r="B235" s="16" t="s">
        <v>37</v>
      </c>
      <c r="C235" s="25" t="str">
        <f>VLOOKUP(B235, 'Employee Master &amp; Summary'!$A$4:$E$28, 2, FALSE)</f>
        <v>Reyansh Joshi</v>
      </c>
      <c r="D235" s="25" t="str">
        <f>VLOOKUP(B235, 'Employee Master &amp; Summary'!$A$4:$E$28, 3, FALSE)</f>
        <v>Digital Marketing</v>
      </c>
      <c r="E235" s="26">
        <v>22</v>
      </c>
      <c r="F235" s="26">
        <v>22</v>
      </c>
      <c r="G235" s="26">
        <v>0</v>
      </c>
      <c r="H235" s="26">
        <v>0</v>
      </c>
      <c r="I235" s="26">
        <f t="shared" si="9"/>
        <v>22</v>
      </c>
      <c r="J235" s="18">
        <f t="shared" si="10"/>
        <v>1</v>
      </c>
      <c r="K235" s="26">
        <f t="shared" si="11"/>
        <v>0</v>
      </c>
    </row>
    <row r="236" spans="1:11" x14ac:dyDescent="0.25">
      <c r="A236" s="13" t="s">
        <v>94</v>
      </c>
      <c r="B236" s="13" t="s">
        <v>39</v>
      </c>
      <c r="C236" s="23" t="str">
        <f>VLOOKUP(B236, 'Employee Master &amp; Summary'!$A$4:$E$28, 2, FALSE)</f>
        <v>Ayaan Reddy</v>
      </c>
      <c r="D236" s="23" t="str">
        <f>VLOOKUP(B236, 'Employee Master &amp; Summary'!$A$4:$E$28, 3, FALSE)</f>
        <v>Content &amp; Education</v>
      </c>
      <c r="E236" s="24">
        <v>22</v>
      </c>
      <c r="F236" s="24">
        <v>18</v>
      </c>
      <c r="G236" s="24">
        <v>1</v>
      </c>
      <c r="H236" s="24">
        <v>3</v>
      </c>
      <c r="I236" s="24">
        <f t="shared" si="9"/>
        <v>19</v>
      </c>
      <c r="J236" s="15">
        <f t="shared" si="10"/>
        <v>0.86363636363636365</v>
      </c>
      <c r="K236" s="24">
        <f t="shared" si="11"/>
        <v>3</v>
      </c>
    </row>
    <row r="237" spans="1:11" x14ac:dyDescent="0.25">
      <c r="A237" s="16" t="s">
        <v>94</v>
      </c>
      <c r="B237" s="16" t="s">
        <v>41</v>
      </c>
      <c r="C237" s="25" t="str">
        <f>VLOOKUP(B237, 'Employee Master &amp; Summary'!$A$4:$E$28, 2, FALSE)</f>
        <v>Krishna Rao</v>
      </c>
      <c r="D237" s="25" t="str">
        <f>VLOOKUP(B237, 'Employee Master &amp; Summary'!$A$4:$E$28, 3, FALSE)</f>
        <v>Client Support</v>
      </c>
      <c r="E237" s="26">
        <v>22</v>
      </c>
      <c r="F237" s="26">
        <v>22</v>
      </c>
      <c r="G237" s="26">
        <v>0</v>
      </c>
      <c r="H237" s="26">
        <v>0</v>
      </c>
      <c r="I237" s="26">
        <f t="shared" si="9"/>
        <v>22</v>
      </c>
      <c r="J237" s="18">
        <f t="shared" si="10"/>
        <v>1</v>
      </c>
      <c r="K237" s="26">
        <f t="shared" si="11"/>
        <v>0</v>
      </c>
    </row>
    <row r="238" spans="1:11" x14ac:dyDescent="0.25">
      <c r="A238" s="13" t="s">
        <v>94</v>
      </c>
      <c r="B238" s="13" t="s">
        <v>43</v>
      </c>
      <c r="C238" s="23" t="str">
        <f>VLOOKUP(B238, 'Employee Master &amp; Summary'!$A$4:$E$28, 2, FALSE)</f>
        <v>Ishaan Bhatia</v>
      </c>
      <c r="D238" s="23" t="str">
        <f>VLOOKUP(B238, 'Employee Master &amp; Summary'!$A$4:$E$28, 3, FALSE)</f>
        <v>Software Development</v>
      </c>
      <c r="E238" s="24">
        <v>22</v>
      </c>
      <c r="F238" s="24">
        <v>20</v>
      </c>
      <c r="G238" s="24">
        <v>0</v>
      </c>
      <c r="H238" s="24">
        <v>2</v>
      </c>
      <c r="I238" s="24">
        <f t="shared" si="9"/>
        <v>20</v>
      </c>
      <c r="J238" s="15">
        <f t="shared" si="10"/>
        <v>0.90909090909090906</v>
      </c>
      <c r="K238" s="24">
        <f t="shared" si="11"/>
        <v>2</v>
      </c>
    </row>
    <row r="239" spans="1:11" x14ac:dyDescent="0.25">
      <c r="A239" s="16" t="s">
        <v>94</v>
      </c>
      <c r="B239" s="16" t="s">
        <v>45</v>
      </c>
      <c r="C239" s="25" t="str">
        <f>VLOOKUP(B239, 'Employee Master &amp; Summary'!$A$4:$E$28, 2, FALSE)</f>
        <v>Ananya Iyer</v>
      </c>
      <c r="D239" s="25" t="str">
        <f>VLOOKUP(B239, 'Employee Master &amp; Summary'!$A$4:$E$28, 3, FALSE)</f>
        <v>DevOps &amp; Cloud</v>
      </c>
      <c r="E239" s="26">
        <v>22</v>
      </c>
      <c r="F239" s="26">
        <v>20</v>
      </c>
      <c r="G239" s="26">
        <v>1</v>
      </c>
      <c r="H239" s="26">
        <v>1</v>
      </c>
      <c r="I239" s="26">
        <f t="shared" si="9"/>
        <v>21</v>
      </c>
      <c r="J239" s="18">
        <f t="shared" si="10"/>
        <v>0.95454545454545459</v>
      </c>
      <c r="K239" s="26">
        <f t="shared" si="11"/>
        <v>1</v>
      </c>
    </row>
    <row r="240" spans="1:11" x14ac:dyDescent="0.25">
      <c r="A240" s="13" t="s">
        <v>94</v>
      </c>
      <c r="B240" s="13" t="s">
        <v>47</v>
      </c>
      <c r="C240" s="23" t="str">
        <f>VLOOKUP(B240, 'Employee Master &amp; Summary'!$A$4:$E$28, 2, FALSE)</f>
        <v>Diya Mehta</v>
      </c>
      <c r="D240" s="23" t="str">
        <f>VLOOKUP(B240, 'Employee Master &amp; Summary'!$A$4:$E$28, 3, FALSE)</f>
        <v>Digital Marketing</v>
      </c>
      <c r="E240" s="24">
        <v>22</v>
      </c>
      <c r="F240" s="24">
        <v>18</v>
      </c>
      <c r="G240" s="24">
        <v>2</v>
      </c>
      <c r="H240" s="24">
        <v>2</v>
      </c>
      <c r="I240" s="24">
        <f t="shared" si="9"/>
        <v>20</v>
      </c>
      <c r="J240" s="15">
        <f t="shared" si="10"/>
        <v>0.90909090909090906</v>
      </c>
      <c r="K240" s="24">
        <f t="shared" si="11"/>
        <v>2</v>
      </c>
    </row>
    <row r="241" spans="1:11" x14ac:dyDescent="0.25">
      <c r="A241" s="16" t="s">
        <v>94</v>
      </c>
      <c r="B241" s="16" t="s">
        <v>49</v>
      </c>
      <c r="C241" s="25" t="str">
        <f>VLOOKUP(B241, 'Employee Master &amp; Summary'!$A$4:$E$28, 2, FALSE)</f>
        <v>Sanya Kapoor</v>
      </c>
      <c r="D241" s="25" t="str">
        <f>VLOOKUP(B241, 'Employee Master &amp; Summary'!$A$4:$E$28, 3, FALSE)</f>
        <v>Content &amp; Education</v>
      </c>
      <c r="E241" s="26">
        <v>22</v>
      </c>
      <c r="F241" s="26">
        <v>22</v>
      </c>
      <c r="G241" s="26">
        <v>0</v>
      </c>
      <c r="H241" s="26">
        <v>0</v>
      </c>
      <c r="I241" s="26">
        <f t="shared" si="9"/>
        <v>22</v>
      </c>
      <c r="J241" s="18">
        <f t="shared" si="10"/>
        <v>1</v>
      </c>
      <c r="K241" s="26">
        <f t="shared" si="11"/>
        <v>0</v>
      </c>
    </row>
    <row r="242" spans="1:11" x14ac:dyDescent="0.25">
      <c r="A242" s="13" t="s">
        <v>94</v>
      </c>
      <c r="B242" s="13" t="s">
        <v>51</v>
      </c>
      <c r="C242" s="23" t="str">
        <f>VLOOKUP(B242, 'Employee Master &amp; Summary'!$A$4:$E$28, 2, FALSE)</f>
        <v>Aadhya Singh</v>
      </c>
      <c r="D242" s="23" t="str">
        <f>VLOOKUP(B242, 'Employee Master &amp; Summary'!$A$4:$E$28, 3, FALSE)</f>
        <v>Client Support</v>
      </c>
      <c r="E242" s="24">
        <v>22</v>
      </c>
      <c r="F242" s="24">
        <v>22</v>
      </c>
      <c r="G242" s="24">
        <v>2</v>
      </c>
      <c r="H242" s="24">
        <v>0</v>
      </c>
      <c r="I242" s="24">
        <f t="shared" si="9"/>
        <v>24</v>
      </c>
      <c r="J242" s="15">
        <f t="shared" si="10"/>
        <v>1.0909090909090908</v>
      </c>
      <c r="K242" s="24">
        <f t="shared" si="11"/>
        <v>0</v>
      </c>
    </row>
    <row r="243" spans="1:11" x14ac:dyDescent="0.25">
      <c r="A243" s="16" t="s">
        <v>94</v>
      </c>
      <c r="B243" s="16" t="s">
        <v>53</v>
      </c>
      <c r="C243" s="25" t="str">
        <f>VLOOKUP(B243, 'Employee Master &amp; Summary'!$A$4:$E$28, 2, FALSE)</f>
        <v>Pari Saxena</v>
      </c>
      <c r="D243" s="25" t="str">
        <f>VLOOKUP(B243, 'Employee Master &amp; Summary'!$A$4:$E$28, 3, FALSE)</f>
        <v>Software Development</v>
      </c>
      <c r="E243" s="26">
        <v>22</v>
      </c>
      <c r="F243" s="26">
        <v>18</v>
      </c>
      <c r="G243" s="26">
        <v>2</v>
      </c>
      <c r="H243" s="26">
        <v>2</v>
      </c>
      <c r="I243" s="26">
        <f t="shared" si="9"/>
        <v>20</v>
      </c>
      <c r="J243" s="18">
        <f t="shared" si="10"/>
        <v>0.90909090909090906</v>
      </c>
      <c r="K243" s="26">
        <f t="shared" si="11"/>
        <v>2</v>
      </c>
    </row>
    <row r="244" spans="1:11" x14ac:dyDescent="0.25">
      <c r="A244" s="13" t="s">
        <v>94</v>
      </c>
      <c r="B244" s="13" t="s">
        <v>55</v>
      </c>
      <c r="C244" s="23" t="str">
        <f>VLOOKUP(B244, 'Employee Master &amp; Summary'!$A$4:$E$28, 2, FALSE)</f>
        <v>Kavya Kulkarni</v>
      </c>
      <c r="D244" s="23" t="str">
        <f>VLOOKUP(B244, 'Employee Master &amp; Summary'!$A$4:$E$28, 3, FALSE)</f>
        <v>DevOps &amp; Cloud</v>
      </c>
      <c r="E244" s="24">
        <v>22</v>
      </c>
      <c r="F244" s="24">
        <v>18</v>
      </c>
      <c r="G244" s="24">
        <v>1</v>
      </c>
      <c r="H244" s="24">
        <v>3</v>
      </c>
      <c r="I244" s="24">
        <f t="shared" si="9"/>
        <v>19</v>
      </c>
      <c r="J244" s="15">
        <f t="shared" si="10"/>
        <v>0.86363636363636365</v>
      </c>
      <c r="K244" s="24">
        <f t="shared" si="11"/>
        <v>3</v>
      </c>
    </row>
    <row r="245" spans="1:11" x14ac:dyDescent="0.25">
      <c r="A245" s="16" t="s">
        <v>94</v>
      </c>
      <c r="B245" s="16" t="s">
        <v>57</v>
      </c>
      <c r="C245" s="25" t="str">
        <f>VLOOKUP(B245, 'Employee Master &amp; Summary'!$A$4:$E$28, 2, FALSE)</f>
        <v>Anika Choudhury</v>
      </c>
      <c r="D245" s="25" t="str">
        <f>VLOOKUP(B245, 'Employee Master &amp; Summary'!$A$4:$E$28, 3, FALSE)</f>
        <v>Digital Marketing</v>
      </c>
      <c r="E245" s="26">
        <v>22</v>
      </c>
      <c r="F245" s="26">
        <v>18</v>
      </c>
      <c r="G245" s="26">
        <v>0</v>
      </c>
      <c r="H245" s="26">
        <v>4</v>
      </c>
      <c r="I245" s="26">
        <f t="shared" si="9"/>
        <v>18</v>
      </c>
      <c r="J245" s="18">
        <f t="shared" si="10"/>
        <v>0.81818181818181823</v>
      </c>
      <c r="K245" s="26">
        <f t="shared" si="11"/>
        <v>4</v>
      </c>
    </row>
    <row r="246" spans="1:11" x14ac:dyDescent="0.25">
      <c r="A246" s="13" t="s">
        <v>94</v>
      </c>
      <c r="B246" s="13" t="s">
        <v>59</v>
      </c>
      <c r="C246" s="23" t="str">
        <f>VLOOKUP(B246, 'Employee Master &amp; Summary'!$A$4:$E$28, 2, FALSE)</f>
        <v>Riya Sen</v>
      </c>
      <c r="D246" s="23" t="str">
        <f>VLOOKUP(B246, 'Employee Master &amp; Summary'!$A$4:$E$28, 3, FALSE)</f>
        <v>Content &amp; Education</v>
      </c>
      <c r="E246" s="24">
        <v>22</v>
      </c>
      <c r="F246" s="24">
        <v>21</v>
      </c>
      <c r="G246" s="24">
        <v>0</v>
      </c>
      <c r="H246" s="24">
        <v>1</v>
      </c>
      <c r="I246" s="24">
        <f t="shared" si="9"/>
        <v>21</v>
      </c>
      <c r="J246" s="15">
        <f t="shared" si="10"/>
        <v>0.95454545454545459</v>
      </c>
      <c r="K246" s="24">
        <f t="shared" si="11"/>
        <v>1</v>
      </c>
    </row>
    <row r="247" spans="1:11" x14ac:dyDescent="0.25">
      <c r="A247" s="16" t="s">
        <v>94</v>
      </c>
      <c r="B247" s="16" t="s">
        <v>61</v>
      </c>
      <c r="C247" s="25" t="str">
        <f>VLOOKUP(B247, 'Employee Master &amp; Summary'!$A$4:$E$28, 2, FALSE)</f>
        <v>Sneha Agarwal</v>
      </c>
      <c r="D247" s="25" t="str">
        <f>VLOOKUP(B247, 'Employee Master &amp; Summary'!$A$4:$E$28, 3, FALSE)</f>
        <v>Client Support</v>
      </c>
      <c r="E247" s="26">
        <v>22</v>
      </c>
      <c r="F247" s="26">
        <v>22</v>
      </c>
      <c r="G247" s="26">
        <v>2</v>
      </c>
      <c r="H247" s="26">
        <v>0</v>
      </c>
      <c r="I247" s="26">
        <f t="shared" si="9"/>
        <v>24</v>
      </c>
      <c r="J247" s="18">
        <f t="shared" si="10"/>
        <v>1.0909090909090908</v>
      </c>
      <c r="K247" s="26">
        <f t="shared" si="11"/>
        <v>0</v>
      </c>
    </row>
    <row r="248" spans="1:11" x14ac:dyDescent="0.25">
      <c r="A248" s="13" t="s">
        <v>94</v>
      </c>
      <c r="B248" s="13" t="s">
        <v>63</v>
      </c>
      <c r="C248" s="23" t="str">
        <f>VLOOKUP(B248, 'Employee Master &amp; Summary'!$A$4:$E$28, 2, FALSE)</f>
        <v>Tanvi Deshmukh</v>
      </c>
      <c r="D248" s="23" t="str">
        <f>VLOOKUP(B248, 'Employee Master &amp; Summary'!$A$4:$E$28, 3, FALSE)</f>
        <v>Software Development</v>
      </c>
      <c r="E248" s="24">
        <v>22</v>
      </c>
      <c r="F248" s="24">
        <v>20</v>
      </c>
      <c r="G248" s="24">
        <v>0</v>
      </c>
      <c r="H248" s="24">
        <v>2</v>
      </c>
      <c r="I248" s="24">
        <f t="shared" si="9"/>
        <v>20</v>
      </c>
      <c r="J248" s="15">
        <f t="shared" si="10"/>
        <v>0.90909090909090906</v>
      </c>
      <c r="K248" s="24">
        <f t="shared" si="11"/>
        <v>2</v>
      </c>
    </row>
    <row r="249" spans="1:11" x14ac:dyDescent="0.25">
      <c r="A249" s="16" t="s">
        <v>94</v>
      </c>
      <c r="B249" s="16" t="s">
        <v>65</v>
      </c>
      <c r="C249" s="25" t="str">
        <f>VLOOKUP(B249, 'Employee Master &amp; Summary'!$A$4:$E$28, 2, FALSE)</f>
        <v>Rohan Das</v>
      </c>
      <c r="D249" s="25" t="str">
        <f>VLOOKUP(B249, 'Employee Master &amp; Summary'!$A$4:$E$28, 3, FALSE)</f>
        <v>DevOps &amp; Cloud</v>
      </c>
      <c r="E249" s="26">
        <v>22</v>
      </c>
      <c r="F249" s="26">
        <v>21</v>
      </c>
      <c r="G249" s="26">
        <v>0</v>
      </c>
      <c r="H249" s="26">
        <v>1</v>
      </c>
      <c r="I249" s="26">
        <f t="shared" si="9"/>
        <v>21</v>
      </c>
      <c r="J249" s="18">
        <f t="shared" si="10"/>
        <v>0.95454545454545459</v>
      </c>
      <c r="K249" s="26">
        <f t="shared" si="11"/>
        <v>1</v>
      </c>
    </row>
    <row r="250" spans="1:11" x14ac:dyDescent="0.25">
      <c r="A250" s="13" t="s">
        <v>94</v>
      </c>
      <c r="B250" s="13" t="s">
        <v>67</v>
      </c>
      <c r="C250" s="23" t="str">
        <f>VLOOKUP(B250, 'Employee Master &amp; Summary'!$A$4:$E$28, 2, FALSE)</f>
        <v>Vikram Malhotra</v>
      </c>
      <c r="D250" s="23" t="str">
        <f>VLOOKUP(B250, 'Employee Master &amp; Summary'!$A$4:$E$28, 3, FALSE)</f>
        <v>Digital Marketing</v>
      </c>
      <c r="E250" s="24">
        <v>22</v>
      </c>
      <c r="F250" s="24">
        <v>18</v>
      </c>
      <c r="G250" s="24">
        <v>2</v>
      </c>
      <c r="H250" s="24">
        <v>2</v>
      </c>
      <c r="I250" s="24">
        <f t="shared" si="9"/>
        <v>20</v>
      </c>
      <c r="J250" s="15">
        <f t="shared" si="10"/>
        <v>0.90909090909090906</v>
      </c>
      <c r="K250" s="24">
        <f t="shared" si="11"/>
        <v>2</v>
      </c>
    </row>
    <row r="251" spans="1:11" x14ac:dyDescent="0.25">
      <c r="A251" s="16" t="s">
        <v>94</v>
      </c>
      <c r="B251" s="16" t="s">
        <v>69</v>
      </c>
      <c r="C251" s="25" t="str">
        <f>VLOOKUP(B251, 'Employee Master &amp; Summary'!$A$4:$E$28, 2, FALSE)</f>
        <v>Kunal Shah</v>
      </c>
      <c r="D251" s="25" t="str">
        <f>VLOOKUP(B251, 'Employee Master &amp; Summary'!$A$4:$E$28, 3, FALSE)</f>
        <v>Content &amp; Education</v>
      </c>
      <c r="E251" s="26">
        <v>22</v>
      </c>
      <c r="F251" s="26">
        <v>21</v>
      </c>
      <c r="G251" s="26">
        <v>0</v>
      </c>
      <c r="H251" s="26">
        <v>1</v>
      </c>
      <c r="I251" s="26">
        <f t="shared" si="9"/>
        <v>21</v>
      </c>
      <c r="J251" s="18">
        <f t="shared" si="10"/>
        <v>0.95454545454545459</v>
      </c>
      <c r="K251" s="26">
        <f t="shared" si="11"/>
        <v>1</v>
      </c>
    </row>
    <row r="252" spans="1:11" x14ac:dyDescent="0.25">
      <c r="A252" s="13" t="s">
        <v>94</v>
      </c>
      <c r="B252" s="13" t="s">
        <v>71</v>
      </c>
      <c r="C252" s="23" t="str">
        <f>VLOOKUP(B252, 'Employee Master &amp; Summary'!$A$4:$E$28, 2, FALSE)</f>
        <v>Siddharth Jain</v>
      </c>
      <c r="D252" s="23" t="str">
        <f>VLOOKUP(B252, 'Employee Master &amp; Summary'!$A$4:$E$28, 3, FALSE)</f>
        <v>Client Support</v>
      </c>
      <c r="E252" s="24">
        <v>22</v>
      </c>
      <c r="F252" s="24">
        <v>21</v>
      </c>
      <c r="G252" s="24">
        <v>1</v>
      </c>
      <c r="H252" s="24">
        <v>0</v>
      </c>
      <c r="I252" s="24">
        <f t="shared" si="9"/>
        <v>22</v>
      </c>
      <c r="J252" s="15">
        <f t="shared" si="10"/>
        <v>1</v>
      </c>
      <c r="K252" s="24">
        <f t="shared" si="11"/>
        <v>0</v>
      </c>
    </row>
    <row r="253" spans="1:11" x14ac:dyDescent="0.25">
      <c r="A253" s="16" t="s">
        <v>94</v>
      </c>
      <c r="B253" s="16" t="s">
        <v>73</v>
      </c>
      <c r="C253" s="25" t="str">
        <f>VLOOKUP(B253, 'Employee Master &amp; Summary'!$A$4:$E$28, 2, FALSE)</f>
        <v>Amitabh Mishra</v>
      </c>
      <c r="D253" s="25" t="str">
        <f>VLOOKUP(B253, 'Employee Master &amp; Summary'!$A$4:$E$28, 3, FALSE)</f>
        <v>Software Development</v>
      </c>
      <c r="E253" s="26">
        <v>22</v>
      </c>
      <c r="F253" s="26">
        <v>21</v>
      </c>
      <c r="G253" s="26">
        <v>2</v>
      </c>
      <c r="H253" s="26">
        <v>0</v>
      </c>
      <c r="I253" s="26">
        <f t="shared" si="9"/>
        <v>23</v>
      </c>
      <c r="J253" s="18">
        <f t="shared" si="10"/>
        <v>1.0454545454545454</v>
      </c>
      <c r="K253" s="26">
        <f t="shared" si="11"/>
        <v>0</v>
      </c>
    </row>
    <row r="254" spans="1:11" x14ac:dyDescent="0.25">
      <c r="A254" s="13" t="s">
        <v>95</v>
      </c>
      <c r="B254" s="13" t="s">
        <v>12</v>
      </c>
      <c r="C254" s="23" t="str">
        <f>VLOOKUP(B254, 'Employee Master &amp; Summary'!$A$4:$E$28, 2, FALSE)</f>
        <v>Aarav Sharma</v>
      </c>
      <c r="D254" s="23" t="str">
        <f>VLOOKUP(B254, 'Employee Master &amp; Summary'!$A$4:$E$28, 3, FALSE)</f>
        <v>DevOps &amp; Cloud</v>
      </c>
      <c r="E254" s="24">
        <v>22</v>
      </c>
      <c r="F254" s="24">
        <v>19</v>
      </c>
      <c r="G254" s="24">
        <v>2</v>
      </c>
      <c r="H254" s="24">
        <v>1</v>
      </c>
      <c r="I254" s="24">
        <f t="shared" si="9"/>
        <v>21</v>
      </c>
      <c r="J254" s="15">
        <f t="shared" si="10"/>
        <v>0.95454545454545459</v>
      </c>
      <c r="K254" s="24">
        <f t="shared" si="11"/>
        <v>1</v>
      </c>
    </row>
    <row r="255" spans="1:11" x14ac:dyDescent="0.25">
      <c r="A255" s="16" t="s">
        <v>95</v>
      </c>
      <c r="B255" s="16" t="s">
        <v>19</v>
      </c>
      <c r="C255" s="25" t="str">
        <f>VLOOKUP(B255, 'Employee Master &amp; Summary'!$A$4:$E$28, 2, FALSE)</f>
        <v>Vivaan Patel</v>
      </c>
      <c r="D255" s="25" t="str">
        <f>VLOOKUP(B255, 'Employee Master &amp; Summary'!$A$4:$E$28, 3, FALSE)</f>
        <v>Digital Marketing</v>
      </c>
      <c r="E255" s="26">
        <v>22</v>
      </c>
      <c r="F255" s="26">
        <v>22</v>
      </c>
      <c r="G255" s="26">
        <v>0</v>
      </c>
      <c r="H255" s="26">
        <v>0</v>
      </c>
      <c r="I255" s="26">
        <f t="shared" si="9"/>
        <v>22</v>
      </c>
      <c r="J255" s="18">
        <f t="shared" si="10"/>
        <v>1</v>
      </c>
      <c r="K255" s="26">
        <f t="shared" si="11"/>
        <v>0</v>
      </c>
    </row>
    <row r="256" spans="1:11" x14ac:dyDescent="0.25">
      <c r="A256" s="13" t="s">
        <v>95</v>
      </c>
      <c r="B256" s="13" t="s">
        <v>24</v>
      </c>
      <c r="C256" s="23" t="str">
        <f>VLOOKUP(B256, 'Employee Master &amp; Summary'!$A$4:$E$28, 2, FALSE)</f>
        <v>Aditya Verma</v>
      </c>
      <c r="D256" s="23" t="str">
        <f>VLOOKUP(B256, 'Employee Master &amp; Summary'!$A$4:$E$28, 3, FALSE)</f>
        <v>Content &amp; Education</v>
      </c>
      <c r="E256" s="24">
        <v>22</v>
      </c>
      <c r="F256" s="24">
        <v>20</v>
      </c>
      <c r="G256" s="24">
        <v>0</v>
      </c>
      <c r="H256" s="24">
        <v>2</v>
      </c>
      <c r="I256" s="24">
        <f t="shared" si="9"/>
        <v>20</v>
      </c>
      <c r="J256" s="15">
        <f t="shared" si="10"/>
        <v>0.90909090909090906</v>
      </c>
      <c r="K256" s="24">
        <f t="shared" si="11"/>
        <v>2</v>
      </c>
    </row>
    <row r="257" spans="1:11" x14ac:dyDescent="0.25">
      <c r="A257" s="16" t="s">
        <v>95</v>
      </c>
      <c r="B257" s="16" t="s">
        <v>28</v>
      </c>
      <c r="C257" s="25" t="str">
        <f>VLOOKUP(B257, 'Employee Master &amp; Summary'!$A$4:$E$28, 2, FALSE)</f>
        <v>Vihaan Gupta</v>
      </c>
      <c r="D257" s="25" t="str">
        <f>VLOOKUP(B257, 'Employee Master &amp; Summary'!$A$4:$E$28, 3, FALSE)</f>
        <v>Client Support</v>
      </c>
      <c r="E257" s="26">
        <v>22</v>
      </c>
      <c r="F257" s="26">
        <v>21</v>
      </c>
      <c r="G257" s="26">
        <v>2</v>
      </c>
      <c r="H257" s="26">
        <v>0</v>
      </c>
      <c r="I257" s="26">
        <f t="shared" si="9"/>
        <v>23</v>
      </c>
      <c r="J257" s="18">
        <f t="shared" si="10"/>
        <v>1.0454545454545454</v>
      </c>
      <c r="K257" s="26">
        <f t="shared" si="11"/>
        <v>0</v>
      </c>
    </row>
    <row r="258" spans="1:11" x14ac:dyDescent="0.25">
      <c r="A258" s="13" t="s">
        <v>95</v>
      </c>
      <c r="B258" s="13" t="s">
        <v>32</v>
      </c>
      <c r="C258" s="23" t="str">
        <f>VLOOKUP(B258, 'Employee Master &amp; Summary'!$A$4:$E$28, 2, FALSE)</f>
        <v>Arjun Nair</v>
      </c>
      <c r="D258" s="23" t="str">
        <f>VLOOKUP(B258, 'Employee Master &amp; Summary'!$A$4:$E$28, 3, FALSE)</f>
        <v>Software Development</v>
      </c>
      <c r="E258" s="24">
        <v>22</v>
      </c>
      <c r="F258" s="24">
        <v>22</v>
      </c>
      <c r="G258" s="24">
        <v>0</v>
      </c>
      <c r="H258" s="24">
        <v>0</v>
      </c>
      <c r="I258" s="24">
        <f t="shared" si="9"/>
        <v>22</v>
      </c>
      <c r="J258" s="15">
        <f t="shared" si="10"/>
        <v>1</v>
      </c>
      <c r="K258" s="24">
        <f t="shared" si="11"/>
        <v>0</v>
      </c>
    </row>
    <row r="259" spans="1:11" x14ac:dyDescent="0.25">
      <c r="A259" s="16" t="s">
        <v>95</v>
      </c>
      <c r="B259" s="16" t="s">
        <v>35</v>
      </c>
      <c r="C259" s="25" t="str">
        <f>VLOOKUP(B259, 'Employee Master &amp; Summary'!$A$4:$E$28, 2, FALSE)</f>
        <v>Sai Kumar</v>
      </c>
      <c r="D259" s="25" t="str">
        <f>VLOOKUP(B259, 'Employee Master &amp; Summary'!$A$4:$E$28, 3, FALSE)</f>
        <v>DevOps &amp; Cloud</v>
      </c>
      <c r="E259" s="26">
        <v>22</v>
      </c>
      <c r="F259" s="26">
        <v>18</v>
      </c>
      <c r="G259" s="26">
        <v>2</v>
      </c>
      <c r="H259" s="26">
        <v>2</v>
      </c>
      <c r="I259" s="26">
        <f t="shared" si="9"/>
        <v>20</v>
      </c>
      <c r="J259" s="18">
        <f t="shared" si="10"/>
        <v>0.90909090909090906</v>
      </c>
      <c r="K259" s="26">
        <f t="shared" si="11"/>
        <v>2</v>
      </c>
    </row>
    <row r="260" spans="1:11" x14ac:dyDescent="0.25">
      <c r="A260" s="13" t="s">
        <v>95</v>
      </c>
      <c r="B260" s="13" t="s">
        <v>37</v>
      </c>
      <c r="C260" s="23" t="str">
        <f>VLOOKUP(B260, 'Employee Master &amp; Summary'!$A$4:$E$28, 2, FALSE)</f>
        <v>Reyansh Joshi</v>
      </c>
      <c r="D260" s="23" t="str">
        <f>VLOOKUP(B260, 'Employee Master &amp; Summary'!$A$4:$E$28, 3, FALSE)</f>
        <v>Digital Marketing</v>
      </c>
      <c r="E260" s="24">
        <v>22</v>
      </c>
      <c r="F260" s="24">
        <v>22</v>
      </c>
      <c r="G260" s="24">
        <v>0</v>
      </c>
      <c r="H260" s="24">
        <v>0</v>
      </c>
      <c r="I260" s="24">
        <f t="shared" ref="I260:I303" si="12">F260+G260</f>
        <v>22</v>
      </c>
      <c r="J260" s="15">
        <f t="shared" ref="J260:J323" si="13">I260/E260</f>
        <v>1</v>
      </c>
      <c r="K260" s="24">
        <f t="shared" ref="K260:K303" si="14">H260</f>
        <v>0</v>
      </c>
    </row>
    <row r="261" spans="1:11" x14ac:dyDescent="0.25">
      <c r="A261" s="16" t="s">
        <v>95</v>
      </c>
      <c r="B261" s="16" t="s">
        <v>39</v>
      </c>
      <c r="C261" s="25" t="str">
        <f>VLOOKUP(B261, 'Employee Master &amp; Summary'!$A$4:$E$28, 2, FALSE)</f>
        <v>Ayaan Reddy</v>
      </c>
      <c r="D261" s="25" t="str">
        <f>VLOOKUP(B261, 'Employee Master &amp; Summary'!$A$4:$E$28, 3, FALSE)</f>
        <v>Content &amp; Education</v>
      </c>
      <c r="E261" s="26">
        <v>22</v>
      </c>
      <c r="F261" s="26">
        <v>19</v>
      </c>
      <c r="G261" s="26">
        <v>1</v>
      </c>
      <c r="H261" s="26">
        <v>2</v>
      </c>
      <c r="I261" s="26">
        <f t="shared" si="12"/>
        <v>20</v>
      </c>
      <c r="J261" s="18">
        <f t="shared" si="13"/>
        <v>0.90909090909090906</v>
      </c>
      <c r="K261" s="26">
        <f t="shared" si="14"/>
        <v>2</v>
      </c>
    </row>
    <row r="262" spans="1:11" x14ac:dyDescent="0.25">
      <c r="A262" s="13" t="s">
        <v>95</v>
      </c>
      <c r="B262" s="13" t="s">
        <v>41</v>
      </c>
      <c r="C262" s="23" t="str">
        <f>VLOOKUP(B262, 'Employee Master &amp; Summary'!$A$4:$E$28, 2, FALSE)</f>
        <v>Krishna Rao</v>
      </c>
      <c r="D262" s="23" t="str">
        <f>VLOOKUP(B262, 'Employee Master &amp; Summary'!$A$4:$E$28, 3, FALSE)</f>
        <v>Client Support</v>
      </c>
      <c r="E262" s="24">
        <v>22</v>
      </c>
      <c r="F262" s="24">
        <v>19</v>
      </c>
      <c r="G262" s="24">
        <v>0</v>
      </c>
      <c r="H262" s="24">
        <v>3</v>
      </c>
      <c r="I262" s="24">
        <f t="shared" si="12"/>
        <v>19</v>
      </c>
      <c r="J262" s="15">
        <f t="shared" si="13"/>
        <v>0.86363636363636365</v>
      </c>
      <c r="K262" s="24">
        <f t="shared" si="14"/>
        <v>3</v>
      </c>
    </row>
    <row r="263" spans="1:11" x14ac:dyDescent="0.25">
      <c r="A263" s="16" t="s">
        <v>95</v>
      </c>
      <c r="B263" s="16" t="s">
        <v>43</v>
      </c>
      <c r="C263" s="25" t="str">
        <f>VLOOKUP(B263, 'Employee Master &amp; Summary'!$A$4:$E$28, 2, FALSE)</f>
        <v>Ishaan Bhatia</v>
      </c>
      <c r="D263" s="25" t="str">
        <f>VLOOKUP(B263, 'Employee Master &amp; Summary'!$A$4:$E$28, 3, FALSE)</f>
        <v>Software Development</v>
      </c>
      <c r="E263" s="26">
        <v>22</v>
      </c>
      <c r="F263" s="26">
        <v>20</v>
      </c>
      <c r="G263" s="26">
        <v>2</v>
      </c>
      <c r="H263" s="26">
        <v>0</v>
      </c>
      <c r="I263" s="26">
        <f t="shared" si="12"/>
        <v>22</v>
      </c>
      <c r="J263" s="18">
        <f t="shared" si="13"/>
        <v>1</v>
      </c>
      <c r="K263" s="26">
        <f t="shared" si="14"/>
        <v>0</v>
      </c>
    </row>
    <row r="264" spans="1:11" x14ac:dyDescent="0.25">
      <c r="A264" s="13" t="s">
        <v>95</v>
      </c>
      <c r="B264" s="13" t="s">
        <v>45</v>
      </c>
      <c r="C264" s="23" t="str">
        <f>VLOOKUP(B264, 'Employee Master &amp; Summary'!$A$4:$E$28, 2, FALSE)</f>
        <v>Ananya Iyer</v>
      </c>
      <c r="D264" s="23" t="str">
        <f>VLOOKUP(B264, 'Employee Master &amp; Summary'!$A$4:$E$28, 3, FALSE)</f>
        <v>DevOps &amp; Cloud</v>
      </c>
      <c r="E264" s="24">
        <v>22</v>
      </c>
      <c r="F264" s="24">
        <v>22</v>
      </c>
      <c r="G264" s="24">
        <v>2</v>
      </c>
      <c r="H264" s="24">
        <v>0</v>
      </c>
      <c r="I264" s="24">
        <f t="shared" si="12"/>
        <v>24</v>
      </c>
      <c r="J264" s="15">
        <f t="shared" si="13"/>
        <v>1.0909090909090908</v>
      </c>
      <c r="K264" s="24">
        <f t="shared" si="14"/>
        <v>0</v>
      </c>
    </row>
    <row r="265" spans="1:11" x14ac:dyDescent="0.25">
      <c r="A265" s="16" t="s">
        <v>95</v>
      </c>
      <c r="B265" s="16" t="s">
        <v>47</v>
      </c>
      <c r="C265" s="25" t="str">
        <f>VLOOKUP(B265, 'Employee Master &amp; Summary'!$A$4:$E$28, 2, FALSE)</f>
        <v>Diya Mehta</v>
      </c>
      <c r="D265" s="25" t="str">
        <f>VLOOKUP(B265, 'Employee Master &amp; Summary'!$A$4:$E$28, 3, FALSE)</f>
        <v>Digital Marketing</v>
      </c>
      <c r="E265" s="26">
        <v>22</v>
      </c>
      <c r="F265" s="26">
        <v>20</v>
      </c>
      <c r="G265" s="26">
        <v>1</v>
      </c>
      <c r="H265" s="26">
        <v>1</v>
      </c>
      <c r="I265" s="26">
        <f t="shared" si="12"/>
        <v>21</v>
      </c>
      <c r="J265" s="18">
        <f t="shared" si="13"/>
        <v>0.95454545454545459</v>
      </c>
      <c r="K265" s="26">
        <f t="shared" si="14"/>
        <v>1</v>
      </c>
    </row>
    <row r="266" spans="1:11" x14ac:dyDescent="0.25">
      <c r="A266" s="13" t="s">
        <v>95</v>
      </c>
      <c r="B266" s="13" t="s">
        <v>49</v>
      </c>
      <c r="C266" s="23" t="str">
        <f>VLOOKUP(B266, 'Employee Master &amp; Summary'!$A$4:$E$28, 2, FALSE)</f>
        <v>Sanya Kapoor</v>
      </c>
      <c r="D266" s="23" t="str">
        <f>VLOOKUP(B266, 'Employee Master &amp; Summary'!$A$4:$E$28, 3, FALSE)</f>
        <v>Content &amp; Education</v>
      </c>
      <c r="E266" s="24">
        <v>22</v>
      </c>
      <c r="F266" s="24">
        <v>21</v>
      </c>
      <c r="G266" s="24">
        <v>0</v>
      </c>
      <c r="H266" s="24">
        <v>1</v>
      </c>
      <c r="I266" s="24">
        <f t="shared" si="12"/>
        <v>21</v>
      </c>
      <c r="J266" s="15">
        <f t="shared" si="13"/>
        <v>0.95454545454545459</v>
      </c>
      <c r="K266" s="24">
        <f t="shared" si="14"/>
        <v>1</v>
      </c>
    </row>
    <row r="267" spans="1:11" x14ac:dyDescent="0.25">
      <c r="A267" s="16" t="s">
        <v>95</v>
      </c>
      <c r="B267" s="16" t="s">
        <v>51</v>
      </c>
      <c r="C267" s="25" t="str">
        <f>VLOOKUP(B267, 'Employee Master &amp; Summary'!$A$4:$E$28, 2, FALSE)</f>
        <v>Aadhya Singh</v>
      </c>
      <c r="D267" s="25" t="str">
        <f>VLOOKUP(B267, 'Employee Master &amp; Summary'!$A$4:$E$28, 3, FALSE)</f>
        <v>Client Support</v>
      </c>
      <c r="E267" s="26">
        <v>22</v>
      </c>
      <c r="F267" s="26">
        <v>19</v>
      </c>
      <c r="G267" s="26">
        <v>1</v>
      </c>
      <c r="H267" s="26">
        <v>2</v>
      </c>
      <c r="I267" s="26">
        <f t="shared" si="12"/>
        <v>20</v>
      </c>
      <c r="J267" s="18">
        <f t="shared" si="13"/>
        <v>0.90909090909090906</v>
      </c>
      <c r="K267" s="26">
        <f t="shared" si="14"/>
        <v>2</v>
      </c>
    </row>
    <row r="268" spans="1:11" x14ac:dyDescent="0.25">
      <c r="A268" s="13" t="s">
        <v>95</v>
      </c>
      <c r="B268" s="13" t="s">
        <v>53</v>
      </c>
      <c r="C268" s="23" t="str">
        <f>VLOOKUP(B268, 'Employee Master &amp; Summary'!$A$4:$E$28, 2, FALSE)</f>
        <v>Pari Saxena</v>
      </c>
      <c r="D268" s="23" t="str">
        <f>VLOOKUP(B268, 'Employee Master &amp; Summary'!$A$4:$E$28, 3, FALSE)</f>
        <v>Software Development</v>
      </c>
      <c r="E268" s="24">
        <v>22</v>
      </c>
      <c r="F268" s="24">
        <v>21</v>
      </c>
      <c r="G268" s="24">
        <v>0</v>
      </c>
      <c r="H268" s="24">
        <v>1</v>
      </c>
      <c r="I268" s="24">
        <f t="shared" si="12"/>
        <v>21</v>
      </c>
      <c r="J268" s="15">
        <f t="shared" si="13"/>
        <v>0.95454545454545459</v>
      </c>
      <c r="K268" s="24">
        <f t="shared" si="14"/>
        <v>1</v>
      </c>
    </row>
    <row r="269" spans="1:11" x14ac:dyDescent="0.25">
      <c r="A269" s="16" t="s">
        <v>95</v>
      </c>
      <c r="B269" s="16" t="s">
        <v>55</v>
      </c>
      <c r="C269" s="25" t="str">
        <f>VLOOKUP(B269, 'Employee Master &amp; Summary'!$A$4:$E$28, 2, FALSE)</f>
        <v>Kavya Kulkarni</v>
      </c>
      <c r="D269" s="25" t="str">
        <f>VLOOKUP(B269, 'Employee Master &amp; Summary'!$A$4:$E$28, 3, FALSE)</f>
        <v>DevOps &amp; Cloud</v>
      </c>
      <c r="E269" s="26">
        <v>22</v>
      </c>
      <c r="F269" s="26">
        <v>22</v>
      </c>
      <c r="G269" s="26">
        <v>1</v>
      </c>
      <c r="H269" s="26">
        <v>0</v>
      </c>
      <c r="I269" s="26">
        <f t="shared" si="12"/>
        <v>23</v>
      </c>
      <c r="J269" s="18">
        <f t="shared" si="13"/>
        <v>1.0454545454545454</v>
      </c>
      <c r="K269" s="26">
        <f t="shared" si="14"/>
        <v>0</v>
      </c>
    </row>
    <row r="270" spans="1:11" x14ac:dyDescent="0.25">
      <c r="A270" s="13" t="s">
        <v>95</v>
      </c>
      <c r="B270" s="13" t="s">
        <v>57</v>
      </c>
      <c r="C270" s="23" t="str">
        <f>VLOOKUP(B270, 'Employee Master &amp; Summary'!$A$4:$E$28, 2, FALSE)</f>
        <v>Anika Choudhury</v>
      </c>
      <c r="D270" s="23" t="str">
        <f>VLOOKUP(B270, 'Employee Master &amp; Summary'!$A$4:$E$28, 3, FALSE)</f>
        <v>Digital Marketing</v>
      </c>
      <c r="E270" s="24">
        <v>22</v>
      </c>
      <c r="F270" s="24">
        <v>22</v>
      </c>
      <c r="G270" s="24">
        <v>1</v>
      </c>
      <c r="H270" s="24">
        <v>0</v>
      </c>
      <c r="I270" s="24">
        <f t="shared" si="12"/>
        <v>23</v>
      </c>
      <c r="J270" s="15">
        <f t="shared" si="13"/>
        <v>1.0454545454545454</v>
      </c>
      <c r="K270" s="24">
        <f t="shared" si="14"/>
        <v>0</v>
      </c>
    </row>
    <row r="271" spans="1:11" x14ac:dyDescent="0.25">
      <c r="A271" s="16" t="s">
        <v>95</v>
      </c>
      <c r="B271" s="16" t="s">
        <v>59</v>
      </c>
      <c r="C271" s="25" t="str">
        <f>VLOOKUP(B271, 'Employee Master &amp; Summary'!$A$4:$E$28, 2, FALSE)</f>
        <v>Riya Sen</v>
      </c>
      <c r="D271" s="25" t="str">
        <f>VLOOKUP(B271, 'Employee Master &amp; Summary'!$A$4:$E$28, 3, FALSE)</f>
        <v>Content &amp; Education</v>
      </c>
      <c r="E271" s="26">
        <v>22</v>
      </c>
      <c r="F271" s="26">
        <v>18</v>
      </c>
      <c r="G271" s="26">
        <v>1</v>
      </c>
      <c r="H271" s="26">
        <v>3</v>
      </c>
      <c r="I271" s="26">
        <f t="shared" si="12"/>
        <v>19</v>
      </c>
      <c r="J271" s="18">
        <f t="shared" si="13"/>
        <v>0.86363636363636365</v>
      </c>
      <c r="K271" s="26">
        <f t="shared" si="14"/>
        <v>3</v>
      </c>
    </row>
    <row r="272" spans="1:11" x14ac:dyDescent="0.25">
      <c r="A272" s="13" t="s">
        <v>95</v>
      </c>
      <c r="B272" s="13" t="s">
        <v>61</v>
      </c>
      <c r="C272" s="23" t="str">
        <f>VLOOKUP(B272, 'Employee Master &amp; Summary'!$A$4:$E$28, 2, FALSE)</f>
        <v>Sneha Agarwal</v>
      </c>
      <c r="D272" s="23" t="str">
        <f>VLOOKUP(B272, 'Employee Master &amp; Summary'!$A$4:$E$28, 3, FALSE)</f>
        <v>Client Support</v>
      </c>
      <c r="E272" s="24">
        <v>22</v>
      </c>
      <c r="F272" s="24">
        <v>20</v>
      </c>
      <c r="G272" s="24">
        <v>1</v>
      </c>
      <c r="H272" s="24">
        <v>1</v>
      </c>
      <c r="I272" s="24">
        <f t="shared" si="12"/>
        <v>21</v>
      </c>
      <c r="J272" s="15">
        <f t="shared" si="13"/>
        <v>0.95454545454545459</v>
      </c>
      <c r="K272" s="24">
        <f t="shared" si="14"/>
        <v>1</v>
      </c>
    </row>
    <row r="273" spans="1:11" x14ac:dyDescent="0.25">
      <c r="A273" s="16" t="s">
        <v>95</v>
      </c>
      <c r="B273" s="16" t="s">
        <v>63</v>
      </c>
      <c r="C273" s="25" t="str">
        <f>VLOOKUP(B273, 'Employee Master &amp; Summary'!$A$4:$E$28, 2, FALSE)</f>
        <v>Tanvi Deshmukh</v>
      </c>
      <c r="D273" s="25" t="str">
        <f>VLOOKUP(B273, 'Employee Master &amp; Summary'!$A$4:$E$28, 3, FALSE)</f>
        <v>Software Development</v>
      </c>
      <c r="E273" s="26">
        <v>22</v>
      </c>
      <c r="F273" s="26">
        <v>19</v>
      </c>
      <c r="G273" s="26">
        <v>0</v>
      </c>
      <c r="H273" s="26">
        <v>3</v>
      </c>
      <c r="I273" s="26">
        <f t="shared" si="12"/>
        <v>19</v>
      </c>
      <c r="J273" s="18">
        <f t="shared" si="13"/>
        <v>0.86363636363636365</v>
      </c>
      <c r="K273" s="26">
        <f t="shared" si="14"/>
        <v>3</v>
      </c>
    </row>
    <row r="274" spans="1:11" x14ac:dyDescent="0.25">
      <c r="A274" s="13" t="s">
        <v>95</v>
      </c>
      <c r="B274" s="13" t="s">
        <v>65</v>
      </c>
      <c r="C274" s="23" t="str">
        <f>VLOOKUP(B274, 'Employee Master &amp; Summary'!$A$4:$E$28, 2, FALSE)</f>
        <v>Rohan Das</v>
      </c>
      <c r="D274" s="23" t="str">
        <f>VLOOKUP(B274, 'Employee Master &amp; Summary'!$A$4:$E$28, 3, FALSE)</f>
        <v>DevOps &amp; Cloud</v>
      </c>
      <c r="E274" s="24">
        <v>22</v>
      </c>
      <c r="F274" s="24">
        <v>22</v>
      </c>
      <c r="G274" s="24">
        <v>0</v>
      </c>
      <c r="H274" s="24">
        <v>0</v>
      </c>
      <c r="I274" s="24">
        <f t="shared" si="12"/>
        <v>22</v>
      </c>
      <c r="J274" s="15">
        <f t="shared" si="13"/>
        <v>1</v>
      </c>
      <c r="K274" s="24">
        <f t="shared" si="14"/>
        <v>0</v>
      </c>
    </row>
    <row r="275" spans="1:11" x14ac:dyDescent="0.25">
      <c r="A275" s="16" t="s">
        <v>95</v>
      </c>
      <c r="B275" s="16" t="s">
        <v>67</v>
      </c>
      <c r="C275" s="25" t="str">
        <f>VLOOKUP(B275, 'Employee Master &amp; Summary'!$A$4:$E$28, 2, FALSE)</f>
        <v>Vikram Malhotra</v>
      </c>
      <c r="D275" s="25" t="str">
        <f>VLOOKUP(B275, 'Employee Master &amp; Summary'!$A$4:$E$28, 3, FALSE)</f>
        <v>Digital Marketing</v>
      </c>
      <c r="E275" s="26">
        <v>22</v>
      </c>
      <c r="F275" s="26">
        <v>20</v>
      </c>
      <c r="G275" s="26">
        <v>0</v>
      </c>
      <c r="H275" s="26">
        <v>2</v>
      </c>
      <c r="I275" s="26">
        <f t="shared" si="12"/>
        <v>20</v>
      </c>
      <c r="J275" s="18">
        <f t="shared" si="13"/>
        <v>0.90909090909090906</v>
      </c>
      <c r="K275" s="26">
        <f t="shared" si="14"/>
        <v>2</v>
      </c>
    </row>
    <row r="276" spans="1:11" x14ac:dyDescent="0.25">
      <c r="A276" s="13" t="s">
        <v>95</v>
      </c>
      <c r="B276" s="13" t="s">
        <v>69</v>
      </c>
      <c r="C276" s="23" t="str">
        <f>VLOOKUP(B276, 'Employee Master &amp; Summary'!$A$4:$E$28, 2, FALSE)</f>
        <v>Kunal Shah</v>
      </c>
      <c r="D276" s="23" t="str">
        <f>VLOOKUP(B276, 'Employee Master &amp; Summary'!$A$4:$E$28, 3, FALSE)</f>
        <v>Content &amp; Education</v>
      </c>
      <c r="E276" s="24">
        <v>22</v>
      </c>
      <c r="F276" s="24">
        <v>18</v>
      </c>
      <c r="G276" s="24">
        <v>1</v>
      </c>
      <c r="H276" s="24">
        <v>3</v>
      </c>
      <c r="I276" s="24">
        <f t="shared" si="12"/>
        <v>19</v>
      </c>
      <c r="J276" s="15">
        <f t="shared" si="13"/>
        <v>0.86363636363636365</v>
      </c>
      <c r="K276" s="24">
        <f t="shared" si="14"/>
        <v>3</v>
      </c>
    </row>
    <row r="277" spans="1:11" x14ac:dyDescent="0.25">
      <c r="A277" s="16" t="s">
        <v>95</v>
      </c>
      <c r="B277" s="16" t="s">
        <v>71</v>
      </c>
      <c r="C277" s="25" t="str">
        <f>VLOOKUP(B277, 'Employee Master &amp; Summary'!$A$4:$E$28, 2, FALSE)</f>
        <v>Siddharth Jain</v>
      </c>
      <c r="D277" s="25" t="str">
        <f>VLOOKUP(B277, 'Employee Master &amp; Summary'!$A$4:$E$28, 3, FALSE)</f>
        <v>Client Support</v>
      </c>
      <c r="E277" s="26">
        <v>22</v>
      </c>
      <c r="F277" s="26">
        <v>21</v>
      </c>
      <c r="G277" s="26">
        <v>0</v>
      </c>
      <c r="H277" s="26">
        <v>1</v>
      </c>
      <c r="I277" s="26">
        <f t="shared" si="12"/>
        <v>21</v>
      </c>
      <c r="J277" s="18">
        <f t="shared" si="13"/>
        <v>0.95454545454545459</v>
      </c>
      <c r="K277" s="26">
        <f t="shared" si="14"/>
        <v>1</v>
      </c>
    </row>
    <row r="278" spans="1:11" x14ac:dyDescent="0.25">
      <c r="A278" s="13" t="s">
        <v>95</v>
      </c>
      <c r="B278" s="13" t="s">
        <v>73</v>
      </c>
      <c r="C278" s="23" t="str">
        <f>VLOOKUP(B278, 'Employee Master &amp; Summary'!$A$4:$E$28, 2, FALSE)</f>
        <v>Amitabh Mishra</v>
      </c>
      <c r="D278" s="23" t="str">
        <f>VLOOKUP(B278, 'Employee Master &amp; Summary'!$A$4:$E$28, 3, FALSE)</f>
        <v>Software Development</v>
      </c>
      <c r="E278" s="24">
        <v>22</v>
      </c>
      <c r="F278" s="24">
        <v>18</v>
      </c>
      <c r="G278" s="24">
        <v>0</v>
      </c>
      <c r="H278" s="24">
        <v>4</v>
      </c>
      <c r="I278" s="24">
        <f t="shared" si="12"/>
        <v>18</v>
      </c>
      <c r="J278" s="15">
        <f t="shared" si="13"/>
        <v>0.81818181818181823</v>
      </c>
      <c r="K278" s="24">
        <f t="shared" si="14"/>
        <v>4</v>
      </c>
    </row>
    <row r="279" spans="1:11" x14ac:dyDescent="0.25">
      <c r="A279" s="16" t="s">
        <v>96</v>
      </c>
      <c r="B279" s="16" t="s">
        <v>12</v>
      </c>
      <c r="C279" s="25" t="str">
        <f>VLOOKUP(B279, 'Employee Master &amp; Summary'!$A$4:$E$28, 2, FALSE)</f>
        <v>Aarav Sharma</v>
      </c>
      <c r="D279" s="25" t="str">
        <f>VLOOKUP(B279, 'Employee Master &amp; Summary'!$A$4:$E$28, 3, FALSE)</f>
        <v>DevOps &amp; Cloud</v>
      </c>
      <c r="E279" s="26">
        <v>22</v>
      </c>
      <c r="F279" s="26">
        <v>21</v>
      </c>
      <c r="G279" s="26">
        <v>1</v>
      </c>
      <c r="H279" s="26">
        <v>0</v>
      </c>
      <c r="I279" s="26">
        <f t="shared" si="12"/>
        <v>22</v>
      </c>
      <c r="J279" s="18">
        <f t="shared" si="13"/>
        <v>1</v>
      </c>
      <c r="K279" s="26">
        <f t="shared" si="14"/>
        <v>0</v>
      </c>
    </row>
    <row r="280" spans="1:11" x14ac:dyDescent="0.25">
      <c r="A280" s="13" t="s">
        <v>96</v>
      </c>
      <c r="B280" s="13" t="s">
        <v>19</v>
      </c>
      <c r="C280" s="23" t="str">
        <f>VLOOKUP(B280, 'Employee Master &amp; Summary'!$A$4:$E$28, 2, FALSE)</f>
        <v>Vivaan Patel</v>
      </c>
      <c r="D280" s="23" t="str">
        <f>VLOOKUP(B280, 'Employee Master &amp; Summary'!$A$4:$E$28, 3, FALSE)</f>
        <v>Digital Marketing</v>
      </c>
      <c r="E280" s="24">
        <v>22</v>
      </c>
      <c r="F280" s="24">
        <v>21</v>
      </c>
      <c r="G280" s="24">
        <v>2</v>
      </c>
      <c r="H280" s="24">
        <v>0</v>
      </c>
      <c r="I280" s="24">
        <f t="shared" si="12"/>
        <v>23</v>
      </c>
      <c r="J280" s="15">
        <f t="shared" si="13"/>
        <v>1.0454545454545454</v>
      </c>
      <c r="K280" s="24">
        <f t="shared" si="14"/>
        <v>0</v>
      </c>
    </row>
    <row r="281" spans="1:11" x14ac:dyDescent="0.25">
      <c r="A281" s="16" t="s">
        <v>96</v>
      </c>
      <c r="B281" s="16" t="s">
        <v>24</v>
      </c>
      <c r="C281" s="25" t="str">
        <f>VLOOKUP(B281, 'Employee Master &amp; Summary'!$A$4:$E$28, 2, FALSE)</f>
        <v>Aditya Verma</v>
      </c>
      <c r="D281" s="25" t="str">
        <f>VLOOKUP(B281, 'Employee Master &amp; Summary'!$A$4:$E$28, 3, FALSE)</f>
        <v>Content &amp; Education</v>
      </c>
      <c r="E281" s="26">
        <v>22</v>
      </c>
      <c r="F281" s="26">
        <v>20</v>
      </c>
      <c r="G281" s="26">
        <v>0</v>
      </c>
      <c r="H281" s="26">
        <v>2</v>
      </c>
      <c r="I281" s="26">
        <f t="shared" si="12"/>
        <v>20</v>
      </c>
      <c r="J281" s="18">
        <f t="shared" si="13"/>
        <v>0.90909090909090906</v>
      </c>
      <c r="K281" s="26">
        <f t="shared" si="14"/>
        <v>2</v>
      </c>
    </row>
    <row r="282" spans="1:11" x14ac:dyDescent="0.25">
      <c r="A282" s="13" t="s">
        <v>96</v>
      </c>
      <c r="B282" s="13" t="s">
        <v>28</v>
      </c>
      <c r="C282" s="23" t="str">
        <f>VLOOKUP(B282, 'Employee Master &amp; Summary'!$A$4:$E$28, 2, FALSE)</f>
        <v>Vihaan Gupta</v>
      </c>
      <c r="D282" s="23" t="str">
        <f>VLOOKUP(B282, 'Employee Master &amp; Summary'!$A$4:$E$28, 3, FALSE)</f>
        <v>Client Support</v>
      </c>
      <c r="E282" s="24">
        <v>22</v>
      </c>
      <c r="F282" s="24">
        <v>21</v>
      </c>
      <c r="G282" s="24">
        <v>1</v>
      </c>
      <c r="H282" s="24">
        <v>0</v>
      </c>
      <c r="I282" s="24">
        <f t="shared" si="12"/>
        <v>22</v>
      </c>
      <c r="J282" s="15">
        <f t="shared" si="13"/>
        <v>1</v>
      </c>
      <c r="K282" s="24">
        <f t="shared" si="14"/>
        <v>0</v>
      </c>
    </row>
    <row r="283" spans="1:11" x14ac:dyDescent="0.25">
      <c r="A283" s="16" t="s">
        <v>96</v>
      </c>
      <c r="B283" s="16" t="s">
        <v>32</v>
      </c>
      <c r="C283" s="25" t="str">
        <f>VLOOKUP(B283, 'Employee Master &amp; Summary'!$A$4:$E$28, 2, FALSE)</f>
        <v>Arjun Nair</v>
      </c>
      <c r="D283" s="25" t="str">
        <f>VLOOKUP(B283, 'Employee Master &amp; Summary'!$A$4:$E$28, 3, FALSE)</f>
        <v>Software Development</v>
      </c>
      <c r="E283" s="26">
        <v>22</v>
      </c>
      <c r="F283" s="26">
        <v>20</v>
      </c>
      <c r="G283" s="26">
        <v>1</v>
      </c>
      <c r="H283" s="26">
        <v>1</v>
      </c>
      <c r="I283" s="26">
        <f t="shared" si="12"/>
        <v>21</v>
      </c>
      <c r="J283" s="18">
        <f t="shared" si="13"/>
        <v>0.95454545454545459</v>
      </c>
      <c r="K283" s="26">
        <f t="shared" si="14"/>
        <v>1</v>
      </c>
    </row>
    <row r="284" spans="1:11" x14ac:dyDescent="0.25">
      <c r="A284" s="13" t="s">
        <v>96</v>
      </c>
      <c r="B284" s="13" t="s">
        <v>35</v>
      </c>
      <c r="C284" s="23" t="str">
        <f>VLOOKUP(B284, 'Employee Master &amp; Summary'!$A$4:$E$28, 2, FALSE)</f>
        <v>Sai Kumar</v>
      </c>
      <c r="D284" s="23" t="str">
        <f>VLOOKUP(B284, 'Employee Master &amp; Summary'!$A$4:$E$28, 3, FALSE)</f>
        <v>DevOps &amp; Cloud</v>
      </c>
      <c r="E284" s="24">
        <v>22</v>
      </c>
      <c r="F284" s="24">
        <v>19</v>
      </c>
      <c r="G284" s="24">
        <v>2</v>
      </c>
      <c r="H284" s="24">
        <v>1</v>
      </c>
      <c r="I284" s="24">
        <f t="shared" si="12"/>
        <v>21</v>
      </c>
      <c r="J284" s="15">
        <f t="shared" si="13"/>
        <v>0.95454545454545459</v>
      </c>
      <c r="K284" s="24">
        <f t="shared" si="14"/>
        <v>1</v>
      </c>
    </row>
    <row r="285" spans="1:11" x14ac:dyDescent="0.25">
      <c r="A285" s="16" t="s">
        <v>96</v>
      </c>
      <c r="B285" s="16" t="s">
        <v>37</v>
      </c>
      <c r="C285" s="25" t="str">
        <f>VLOOKUP(B285, 'Employee Master &amp; Summary'!$A$4:$E$28, 2, FALSE)</f>
        <v>Reyansh Joshi</v>
      </c>
      <c r="D285" s="25" t="str">
        <f>VLOOKUP(B285, 'Employee Master &amp; Summary'!$A$4:$E$28, 3, FALSE)</f>
        <v>Digital Marketing</v>
      </c>
      <c r="E285" s="26">
        <v>22</v>
      </c>
      <c r="F285" s="26">
        <v>20</v>
      </c>
      <c r="G285" s="26">
        <v>0</v>
      </c>
      <c r="H285" s="26">
        <v>2</v>
      </c>
      <c r="I285" s="26">
        <f t="shared" si="12"/>
        <v>20</v>
      </c>
      <c r="J285" s="18">
        <f t="shared" si="13"/>
        <v>0.90909090909090906</v>
      </c>
      <c r="K285" s="26">
        <f t="shared" si="14"/>
        <v>2</v>
      </c>
    </row>
    <row r="286" spans="1:11" x14ac:dyDescent="0.25">
      <c r="A286" s="13" t="s">
        <v>96</v>
      </c>
      <c r="B286" s="13" t="s">
        <v>39</v>
      </c>
      <c r="C286" s="23" t="str">
        <f>VLOOKUP(B286, 'Employee Master &amp; Summary'!$A$4:$E$28, 2, FALSE)</f>
        <v>Ayaan Reddy</v>
      </c>
      <c r="D286" s="23" t="str">
        <f>VLOOKUP(B286, 'Employee Master &amp; Summary'!$A$4:$E$28, 3, FALSE)</f>
        <v>Content &amp; Education</v>
      </c>
      <c r="E286" s="24">
        <v>22</v>
      </c>
      <c r="F286" s="24">
        <v>22</v>
      </c>
      <c r="G286" s="24">
        <v>1</v>
      </c>
      <c r="H286" s="24">
        <v>0</v>
      </c>
      <c r="I286" s="24">
        <f t="shared" si="12"/>
        <v>23</v>
      </c>
      <c r="J286" s="15">
        <f t="shared" si="13"/>
        <v>1.0454545454545454</v>
      </c>
      <c r="K286" s="24">
        <f t="shared" si="14"/>
        <v>0</v>
      </c>
    </row>
    <row r="287" spans="1:11" x14ac:dyDescent="0.25">
      <c r="A287" s="16" t="s">
        <v>96</v>
      </c>
      <c r="B287" s="16" t="s">
        <v>41</v>
      </c>
      <c r="C287" s="25" t="str">
        <f>VLOOKUP(B287, 'Employee Master &amp; Summary'!$A$4:$E$28, 2, FALSE)</f>
        <v>Krishna Rao</v>
      </c>
      <c r="D287" s="25" t="str">
        <f>VLOOKUP(B287, 'Employee Master &amp; Summary'!$A$4:$E$28, 3, FALSE)</f>
        <v>Client Support</v>
      </c>
      <c r="E287" s="26">
        <v>22</v>
      </c>
      <c r="F287" s="26">
        <v>21</v>
      </c>
      <c r="G287" s="26">
        <v>1</v>
      </c>
      <c r="H287" s="26">
        <v>0</v>
      </c>
      <c r="I287" s="26">
        <f t="shared" si="12"/>
        <v>22</v>
      </c>
      <c r="J287" s="18">
        <f t="shared" si="13"/>
        <v>1</v>
      </c>
      <c r="K287" s="26">
        <f t="shared" si="14"/>
        <v>0</v>
      </c>
    </row>
    <row r="288" spans="1:11" x14ac:dyDescent="0.25">
      <c r="A288" s="13" t="s">
        <v>96</v>
      </c>
      <c r="B288" s="13" t="s">
        <v>43</v>
      </c>
      <c r="C288" s="23" t="str">
        <f>VLOOKUP(B288, 'Employee Master &amp; Summary'!$A$4:$E$28, 2, FALSE)</f>
        <v>Ishaan Bhatia</v>
      </c>
      <c r="D288" s="23" t="str">
        <f>VLOOKUP(B288, 'Employee Master &amp; Summary'!$A$4:$E$28, 3, FALSE)</f>
        <v>Software Development</v>
      </c>
      <c r="E288" s="24">
        <v>22</v>
      </c>
      <c r="F288" s="24">
        <v>19</v>
      </c>
      <c r="G288" s="24">
        <v>0</v>
      </c>
      <c r="H288" s="24">
        <v>3</v>
      </c>
      <c r="I288" s="24">
        <f t="shared" si="12"/>
        <v>19</v>
      </c>
      <c r="J288" s="15">
        <f t="shared" si="13"/>
        <v>0.86363636363636365</v>
      </c>
      <c r="K288" s="24">
        <f t="shared" si="14"/>
        <v>3</v>
      </c>
    </row>
    <row r="289" spans="1:11" x14ac:dyDescent="0.25">
      <c r="A289" s="16" t="s">
        <v>96</v>
      </c>
      <c r="B289" s="16" t="s">
        <v>45</v>
      </c>
      <c r="C289" s="25" t="str">
        <f>VLOOKUP(B289, 'Employee Master &amp; Summary'!$A$4:$E$28, 2, FALSE)</f>
        <v>Ananya Iyer</v>
      </c>
      <c r="D289" s="25" t="str">
        <f>VLOOKUP(B289, 'Employee Master &amp; Summary'!$A$4:$E$28, 3, FALSE)</f>
        <v>DevOps &amp; Cloud</v>
      </c>
      <c r="E289" s="26">
        <v>22</v>
      </c>
      <c r="F289" s="26">
        <v>18</v>
      </c>
      <c r="G289" s="26">
        <v>2</v>
      </c>
      <c r="H289" s="26">
        <v>2</v>
      </c>
      <c r="I289" s="26">
        <f t="shared" si="12"/>
        <v>20</v>
      </c>
      <c r="J289" s="18">
        <f t="shared" si="13"/>
        <v>0.90909090909090906</v>
      </c>
      <c r="K289" s="26">
        <f t="shared" si="14"/>
        <v>2</v>
      </c>
    </row>
    <row r="290" spans="1:11" x14ac:dyDescent="0.25">
      <c r="A290" s="13" t="s">
        <v>96</v>
      </c>
      <c r="B290" s="13" t="s">
        <v>47</v>
      </c>
      <c r="C290" s="23" t="str">
        <f>VLOOKUP(B290, 'Employee Master &amp; Summary'!$A$4:$E$28, 2, FALSE)</f>
        <v>Diya Mehta</v>
      </c>
      <c r="D290" s="23" t="str">
        <f>VLOOKUP(B290, 'Employee Master &amp; Summary'!$A$4:$E$28, 3, FALSE)</f>
        <v>Digital Marketing</v>
      </c>
      <c r="E290" s="24">
        <v>22</v>
      </c>
      <c r="F290" s="24">
        <v>18</v>
      </c>
      <c r="G290" s="24">
        <v>2</v>
      </c>
      <c r="H290" s="24">
        <v>2</v>
      </c>
      <c r="I290" s="24">
        <f t="shared" si="12"/>
        <v>20</v>
      </c>
      <c r="J290" s="15">
        <f t="shared" si="13"/>
        <v>0.90909090909090906</v>
      </c>
      <c r="K290" s="24">
        <f t="shared" si="14"/>
        <v>2</v>
      </c>
    </row>
    <row r="291" spans="1:11" x14ac:dyDescent="0.25">
      <c r="A291" s="16" t="s">
        <v>96</v>
      </c>
      <c r="B291" s="16" t="s">
        <v>49</v>
      </c>
      <c r="C291" s="25" t="str">
        <f>VLOOKUP(B291, 'Employee Master &amp; Summary'!$A$4:$E$28, 2, FALSE)</f>
        <v>Sanya Kapoor</v>
      </c>
      <c r="D291" s="25" t="str">
        <f>VLOOKUP(B291, 'Employee Master &amp; Summary'!$A$4:$E$28, 3, FALSE)</f>
        <v>Content &amp; Education</v>
      </c>
      <c r="E291" s="26">
        <v>22</v>
      </c>
      <c r="F291" s="26">
        <v>22</v>
      </c>
      <c r="G291" s="26">
        <v>1</v>
      </c>
      <c r="H291" s="26">
        <v>0</v>
      </c>
      <c r="I291" s="26">
        <f t="shared" si="12"/>
        <v>23</v>
      </c>
      <c r="J291" s="18">
        <f t="shared" si="13"/>
        <v>1.0454545454545454</v>
      </c>
      <c r="K291" s="26">
        <f t="shared" si="14"/>
        <v>0</v>
      </c>
    </row>
    <row r="292" spans="1:11" x14ac:dyDescent="0.25">
      <c r="A292" s="13" t="s">
        <v>96</v>
      </c>
      <c r="B292" s="13" t="s">
        <v>51</v>
      </c>
      <c r="C292" s="23" t="str">
        <f>VLOOKUP(B292, 'Employee Master &amp; Summary'!$A$4:$E$28, 2, FALSE)</f>
        <v>Aadhya Singh</v>
      </c>
      <c r="D292" s="23" t="str">
        <f>VLOOKUP(B292, 'Employee Master &amp; Summary'!$A$4:$E$28, 3, FALSE)</f>
        <v>Client Support</v>
      </c>
      <c r="E292" s="24">
        <v>22</v>
      </c>
      <c r="F292" s="24">
        <v>18</v>
      </c>
      <c r="G292" s="24">
        <v>2</v>
      </c>
      <c r="H292" s="24">
        <v>2</v>
      </c>
      <c r="I292" s="24">
        <f t="shared" si="12"/>
        <v>20</v>
      </c>
      <c r="J292" s="15">
        <f t="shared" si="13"/>
        <v>0.90909090909090906</v>
      </c>
      <c r="K292" s="24">
        <f t="shared" si="14"/>
        <v>2</v>
      </c>
    </row>
    <row r="293" spans="1:11" x14ac:dyDescent="0.25">
      <c r="A293" s="16" t="s">
        <v>96</v>
      </c>
      <c r="B293" s="16" t="s">
        <v>53</v>
      </c>
      <c r="C293" s="25" t="str">
        <f>VLOOKUP(B293, 'Employee Master &amp; Summary'!$A$4:$E$28, 2, FALSE)</f>
        <v>Pari Saxena</v>
      </c>
      <c r="D293" s="25" t="str">
        <f>VLOOKUP(B293, 'Employee Master &amp; Summary'!$A$4:$E$28, 3, FALSE)</f>
        <v>Software Development</v>
      </c>
      <c r="E293" s="26">
        <v>22</v>
      </c>
      <c r="F293" s="26">
        <v>21</v>
      </c>
      <c r="G293" s="26">
        <v>0</v>
      </c>
      <c r="H293" s="26">
        <v>1</v>
      </c>
      <c r="I293" s="26">
        <f t="shared" si="12"/>
        <v>21</v>
      </c>
      <c r="J293" s="18">
        <f t="shared" si="13"/>
        <v>0.95454545454545459</v>
      </c>
      <c r="K293" s="26">
        <f t="shared" si="14"/>
        <v>1</v>
      </c>
    </row>
    <row r="294" spans="1:11" x14ac:dyDescent="0.25">
      <c r="A294" s="13" t="s">
        <v>96</v>
      </c>
      <c r="B294" s="13" t="s">
        <v>55</v>
      </c>
      <c r="C294" s="23" t="str">
        <f>VLOOKUP(B294, 'Employee Master &amp; Summary'!$A$4:$E$28, 2, FALSE)</f>
        <v>Kavya Kulkarni</v>
      </c>
      <c r="D294" s="23" t="str">
        <f>VLOOKUP(B294, 'Employee Master &amp; Summary'!$A$4:$E$28, 3, FALSE)</f>
        <v>DevOps &amp; Cloud</v>
      </c>
      <c r="E294" s="24">
        <v>22</v>
      </c>
      <c r="F294" s="24">
        <v>18</v>
      </c>
      <c r="G294" s="24">
        <v>0</v>
      </c>
      <c r="H294" s="24">
        <v>4</v>
      </c>
      <c r="I294" s="24">
        <f t="shared" si="12"/>
        <v>18</v>
      </c>
      <c r="J294" s="15">
        <f t="shared" si="13"/>
        <v>0.81818181818181823</v>
      </c>
      <c r="K294" s="24">
        <f t="shared" si="14"/>
        <v>4</v>
      </c>
    </row>
    <row r="295" spans="1:11" x14ac:dyDescent="0.25">
      <c r="A295" s="16" t="s">
        <v>96</v>
      </c>
      <c r="B295" s="16" t="s">
        <v>57</v>
      </c>
      <c r="C295" s="25" t="str">
        <f>VLOOKUP(B295, 'Employee Master &amp; Summary'!$A$4:$E$28, 2, FALSE)</f>
        <v>Anika Choudhury</v>
      </c>
      <c r="D295" s="25" t="str">
        <f>VLOOKUP(B295, 'Employee Master &amp; Summary'!$A$4:$E$28, 3, FALSE)</f>
        <v>Digital Marketing</v>
      </c>
      <c r="E295" s="26">
        <v>22</v>
      </c>
      <c r="F295" s="26">
        <v>22</v>
      </c>
      <c r="G295" s="26">
        <v>1</v>
      </c>
      <c r="H295" s="26">
        <v>0</v>
      </c>
      <c r="I295" s="26">
        <f t="shared" si="12"/>
        <v>23</v>
      </c>
      <c r="J295" s="18">
        <f t="shared" si="13"/>
        <v>1.0454545454545454</v>
      </c>
      <c r="K295" s="26">
        <f t="shared" si="14"/>
        <v>0</v>
      </c>
    </row>
    <row r="296" spans="1:11" x14ac:dyDescent="0.25">
      <c r="A296" s="13" t="s">
        <v>96</v>
      </c>
      <c r="B296" s="13" t="s">
        <v>59</v>
      </c>
      <c r="C296" s="23" t="str">
        <f>VLOOKUP(B296, 'Employee Master &amp; Summary'!$A$4:$E$28, 2, FALSE)</f>
        <v>Riya Sen</v>
      </c>
      <c r="D296" s="23" t="str">
        <f>VLOOKUP(B296, 'Employee Master &amp; Summary'!$A$4:$E$28, 3, FALSE)</f>
        <v>Content &amp; Education</v>
      </c>
      <c r="E296" s="24">
        <v>22</v>
      </c>
      <c r="F296" s="24">
        <v>19</v>
      </c>
      <c r="G296" s="24">
        <v>0</v>
      </c>
      <c r="H296" s="24">
        <v>3</v>
      </c>
      <c r="I296" s="24">
        <f t="shared" si="12"/>
        <v>19</v>
      </c>
      <c r="J296" s="15">
        <f t="shared" si="13"/>
        <v>0.86363636363636365</v>
      </c>
      <c r="K296" s="24">
        <f t="shared" si="14"/>
        <v>3</v>
      </c>
    </row>
    <row r="297" spans="1:11" x14ac:dyDescent="0.25">
      <c r="A297" s="16" t="s">
        <v>96</v>
      </c>
      <c r="B297" s="16" t="s">
        <v>61</v>
      </c>
      <c r="C297" s="25" t="str">
        <f>VLOOKUP(B297, 'Employee Master &amp; Summary'!$A$4:$E$28, 2, FALSE)</f>
        <v>Sneha Agarwal</v>
      </c>
      <c r="D297" s="25" t="str">
        <f>VLOOKUP(B297, 'Employee Master &amp; Summary'!$A$4:$E$28, 3, FALSE)</f>
        <v>Client Support</v>
      </c>
      <c r="E297" s="26">
        <v>22</v>
      </c>
      <c r="F297" s="26">
        <v>22</v>
      </c>
      <c r="G297" s="26">
        <v>0</v>
      </c>
      <c r="H297" s="26">
        <v>0</v>
      </c>
      <c r="I297" s="26">
        <f t="shared" si="12"/>
        <v>22</v>
      </c>
      <c r="J297" s="18">
        <f t="shared" si="13"/>
        <v>1</v>
      </c>
      <c r="K297" s="26">
        <f t="shared" si="14"/>
        <v>0</v>
      </c>
    </row>
    <row r="298" spans="1:11" x14ac:dyDescent="0.25">
      <c r="A298" s="13" t="s">
        <v>96</v>
      </c>
      <c r="B298" s="13" t="s">
        <v>63</v>
      </c>
      <c r="C298" s="23" t="str">
        <f>VLOOKUP(B298, 'Employee Master &amp; Summary'!$A$4:$E$28, 2, FALSE)</f>
        <v>Tanvi Deshmukh</v>
      </c>
      <c r="D298" s="23" t="str">
        <f>VLOOKUP(B298, 'Employee Master &amp; Summary'!$A$4:$E$28, 3, FALSE)</f>
        <v>Software Development</v>
      </c>
      <c r="E298" s="24">
        <v>22</v>
      </c>
      <c r="F298" s="24">
        <v>22</v>
      </c>
      <c r="G298" s="24">
        <v>1</v>
      </c>
      <c r="H298" s="24">
        <v>0</v>
      </c>
      <c r="I298" s="24">
        <f t="shared" si="12"/>
        <v>23</v>
      </c>
      <c r="J298" s="15">
        <f t="shared" si="13"/>
        <v>1.0454545454545454</v>
      </c>
      <c r="K298" s="24">
        <f t="shared" si="14"/>
        <v>0</v>
      </c>
    </row>
    <row r="299" spans="1:11" x14ac:dyDescent="0.25">
      <c r="A299" s="16" t="s">
        <v>96</v>
      </c>
      <c r="B299" s="16" t="s">
        <v>65</v>
      </c>
      <c r="C299" s="25" t="str">
        <f>VLOOKUP(B299, 'Employee Master &amp; Summary'!$A$4:$E$28, 2, FALSE)</f>
        <v>Rohan Das</v>
      </c>
      <c r="D299" s="25" t="str">
        <f>VLOOKUP(B299, 'Employee Master &amp; Summary'!$A$4:$E$28, 3, FALSE)</f>
        <v>DevOps &amp; Cloud</v>
      </c>
      <c r="E299" s="26">
        <v>22</v>
      </c>
      <c r="F299" s="26">
        <v>22</v>
      </c>
      <c r="G299" s="26">
        <v>2</v>
      </c>
      <c r="H299" s="26">
        <v>0</v>
      </c>
      <c r="I299" s="26">
        <f t="shared" si="12"/>
        <v>24</v>
      </c>
      <c r="J299" s="18">
        <f t="shared" si="13"/>
        <v>1.0909090909090908</v>
      </c>
      <c r="K299" s="26">
        <f t="shared" si="14"/>
        <v>0</v>
      </c>
    </row>
    <row r="300" spans="1:11" x14ac:dyDescent="0.25">
      <c r="A300" s="13" t="s">
        <v>96</v>
      </c>
      <c r="B300" s="13" t="s">
        <v>67</v>
      </c>
      <c r="C300" s="23" t="str">
        <f>VLOOKUP(B300, 'Employee Master &amp; Summary'!$A$4:$E$28, 2, FALSE)</f>
        <v>Vikram Malhotra</v>
      </c>
      <c r="D300" s="23" t="str">
        <f>VLOOKUP(B300, 'Employee Master &amp; Summary'!$A$4:$E$28, 3, FALSE)</f>
        <v>Digital Marketing</v>
      </c>
      <c r="E300" s="24">
        <v>22</v>
      </c>
      <c r="F300" s="24">
        <v>21</v>
      </c>
      <c r="G300" s="24">
        <v>0</v>
      </c>
      <c r="H300" s="24">
        <v>1</v>
      </c>
      <c r="I300" s="24">
        <f t="shared" si="12"/>
        <v>21</v>
      </c>
      <c r="J300" s="15">
        <f t="shared" si="13"/>
        <v>0.95454545454545459</v>
      </c>
      <c r="K300" s="24">
        <f t="shared" si="14"/>
        <v>1</v>
      </c>
    </row>
    <row r="301" spans="1:11" x14ac:dyDescent="0.25">
      <c r="A301" s="16" t="s">
        <v>96</v>
      </c>
      <c r="B301" s="16" t="s">
        <v>69</v>
      </c>
      <c r="C301" s="25" t="str">
        <f>VLOOKUP(B301, 'Employee Master &amp; Summary'!$A$4:$E$28, 2, FALSE)</f>
        <v>Kunal Shah</v>
      </c>
      <c r="D301" s="25" t="str">
        <f>VLOOKUP(B301, 'Employee Master &amp; Summary'!$A$4:$E$28, 3, FALSE)</f>
        <v>Content &amp; Education</v>
      </c>
      <c r="E301" s="26">
        <v>22</v>
      </c>
      <c r="F301" s="26">
        <v>21</v>
      </c>
      <c r="G301" s="26">
        <v>2</v>
      </c>
      <c r="H301" s="26">
        <v>0</v>
      </c>
      <c r="I301" s="26">
        <f t="shared" si="12"/>
        <v>23</v>
      </c>
      <c r="J301" s="18">
        <f t="shared" si="13"/>
        <v>1.0454545454545454</v>
      </c>
      <c r="K301" s="26">
        <f t="shared" si="14"/>
        <v>0</v>
      </c>
    </row>
    <row r="302" spans="1:11" x14ac:dyDescent="0.25">
      <c r="A302" s="13" t="s">
        <v>96</v>
      </c>
      <c r="B302" s="13" t="s">
        <v>71</v>
      </c>
      <c r="C302" s="23" t="str">
        <f>VLOOKUP(B302, 'Employee Master &amp; Summary'!$A$4:$E$28, 2, FALSE)</f>
        <v>Siddharth Jain</v>
      </c>
      <c r="D302" s="23" t="str">
        <f>VLOOKUP(B302, 'Employee Master &amp; Summary'!$A$4:$E$28, 3, FALSE)</f>
        <v>Client Support</v>
      </c>
      <c r="E302" s="24">
        <v>22</v>
      </c>
      <c r="F302" s="24">
        <v>20</v>
      </c>
      <c r="G302" s="24">
        <v>0</v>
      </c>
      <c r="H302" s="24">
        <v>2</v>
      </c>
      <c r="I302" s="24">
        <f t="shared" si="12"/>
        <v>20</v>
      </c>
      <c r="J302" s="15">
        <f t="shared" si="13"/>
        <v>0.90909090909090906</v>
      </c>
      <c r="K302" s="24">
        <f t="shared" si="14"/>
        <v>2</v>
      </c>
    </row>
    <row r="303" spans="1:11" x14ac:dyDescent="0.25">
      <c r="A303" s="16" t="s">
        <v>96</v>
      </c>
      <c r="B303" s="16" t="s">
        <v>73</v>
      </c>
      <c r="C303" s="25" t="str">
        <f>VLOOKUP(B303, 'Employee Master &amp; Summary'!$A$4:$E$28, 2, FALSE)</f>
        <v>Amitabh Mishra</v>
      </c>
      <c r="D303" s="25" t="str">
        <f>VLOOKUP(B303, 'Employee Master &amp; Summary'!$A$4:$E$28, 3, FALSE)</f>
        <v>Software Development</v>
      </c>
      <c r="E303" s="26">
        <v>22</v>
      </c>
      <c r="F303" s="26">
        <v>19</v>
      </c>
      <c r="G303" s="26">
        <v>2</v>
      </c>
      <c r="H303" s="26">
        <v>1</v>
      </c>
      <c r="I303" s="26">
        <f t="shared" si="12"/>
        <v>21</v>
      </c>
      <c r="J303" s="18">
        <f t="shared" si="13"/>
        <v>0.95454545454545459</v>
      </c>
      <c r="K303" s="26">
        <f t="shared" si="14"/>
        <v>1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"/>
  <sheetViews>
    <sheetView workbookViewId="0">
      <selection activeCell="A3" sqref="A3:K16"/>
    </sheetView>
  </sheetViews>
  <sheetFormatPr defaultRowHeight="15" x14ac:dyDescent="0.25"/>
  <cols>
    <col min="1" max="1" width="21" customWidth="1"/>
    <col min="2" max="2" width="28" customWidth="1"/>
    <col min="3" max="3" width="31" customWidth="1"/>
    <col min="4" max="4" width="48" customWidth="1"/>
    <col min="5" max="5" width="107" customWidth="1"/>
    <col min="6" max="6" width="27" customWidth="1"/>
    <col min="7" max="7" width="34" customWidth="1"/>
    <col min="8" max="8" width="22" customWidth="1"/>
    <col min="9" max="9" width="28" customWidth="1"/>
    <col min="10" max="10" width="19" customWidth="1"/>
    <col min="11" max="11" width="97" customWidth="1"/>
  </cols>
  <sheetData>
    <row r="1" spans="1:11" ht="39.950000000000003" customHeight="1" x14ac:dyDescent="0.25">
      <c r="A1" s="2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 ht="24.95" customHeight="1" x14ac:dyDescent="0.25">
      <c r="A3" s="12" t="s">
        <v>76</v>
      </c>
      <c r="B3" s="12" t="s">
        <v>98</v>
      </c>
      <c r="C3" s="12" t="s">
        <v>99</v>
      </c>
      <c r="D3" s="12" t="s">
        <v>100</v>
      </c>
      <c r="E3" s="12" t="s">
        <v>101</v>
      </c>
      <c r="F3" s="12" t="s">
        <v>102</v>
      </c>
      <c r="G3" s="12" t="s">
        <v>103</v>
      </c>
      <c r="H3" s="12" t="s">
        <v>104</v>
      </c>
      <c r="I3" s="12" t="s">
        <v>105</v>
      </c>
      <c r="J3" s="12" t="s">
        <v>106</v>
      </c>
      <c r="K3" s="12" t="s">
        <v>17</v>
      </c>
    </row>
    <row r="4" spans="1:11" x14ac:dyDescent="0.25">
      <c r="A4" s="13" t="s">
        <v>85</v>
      </c>
      <c r="B4" s="14">
        <v>3700000</v>
      </c>
      <c r="C4" s="14">
        <f t="shared" ref="C4:C15" si="0">B4*K4</f>
        <v>3572181.8181818179</v>
      </c>
      <c r="D4" s="14">
        <f>SUM('Employee Master &amp; Summary'!$E$4:$E$28)</f>
        <v>1805000</v>
      </c>
      <c r="E4" s="14">
        <f>D4*(SUMIF('Monthly Attendance Data'!$A$4:$A$303, A4, 'Monthly Attendance Data'!$K$4:$K$303)/(25*22))</f>
        <v>78763.636363636368</v>
      </c>
      <c r="F4" s="14">
        <f t="shared" ref="F4:F15" si="1">D4-E4</f>
        <v>1726236.3636363635</v>
      </c>
      <c r="G4" s="14">
        <v>450000</v>
      </c>
      <c r="H4" s="14">
        <f t="shared" ref="H4:H15" si="2">F4+G4</f>
        <v>2176236.3636363633</v>
      </c>
      <c r="I4" s="14">
        <f t="shared" ref="I4:I15" si="3">C4-H4</f>
        <v>1395945.4545454546</v>
      </c>
      <c r="J4" s="15">
        <f t="shared" ref="J4:J16" si="4">I4/C4</f>
        <v>0.39078230773146033</v>
      </c>
      <c r="K4" s="15">
        <f>AVERAGEIF('Monthly Attendance Data'!$A$4:$A$303, A4, 'Monthly Attendance Data'!$J$4:$J$303)</f>
        <v>0.96545454545454534</v>
      </c>
    </row>
    <row r="5" spans="1:11" x14ac:dyDescent="0.25">
      <c r="A5" s="16" t="s">
        <v>86</v>
      </c>
      <c r="B5" s="17">
        <v>3750000</v>
      </c>
      <c r="C5" s="17">
        <f t="shared" si="0"/>
        <v>3552272.7272727275</v>
      </c>
      <c r="D5" s="17">
        <f>SUM('Employee Master &amp; Summary'!$E$4:$E$28)</f>
        <v>1805000</v>
      </c>
      <c r="E5" s="17">
        <f>D5*(SUMIF('Monthly Attendance Data'!$A$4:$A$303, A5, 'Monthly Attendance Data'!$K$4:$K$303)/(25*22))</f>
        <v>121427.27272727274</v>
      </c>
      <c r="F5" s="17">
        <f t="shared" si="1"/>
        <v>1683572.7272727273</v>
      </c>
      <c r="G5" s="17">
        <v>450000</v>
      </c>
      <c r="H5" s="17">
        <f t="shared" si="2"/>
        <v>2133572.7272727275</v>
      </c>
      <c r="I5" s="17">
        <f t="shared" si="3"/>
        <v>1418700</v>
      </c>
      <c r="J5" s="18">
        <f t="shared" si="4"/>
        <v>0.39937811900191938</v>
      </c>
      <c r="K5" s="18">
        <f>AVERAGEIF('Monthly Attendance Data'!$A$4:$A$303, A5, 'Monthly Attendance Data'!$J$4:$J$303)</f>
        <v>0.94727272727272738</v>
      </c>
    </row>
    <row r="6" spans="1:11" x14ac:dyDescent="0.25">
      <c r="A6" s="13" t="s">
        <v>87</v>
      </c>
      <c r="B6" s="14">
        <v>3800000</v>
      </c>
      <c r="C6" s="14">
        <f t="shared" si="0"/>
        <v>3578909.0909090908</v>
      </c>
      <c r="D6" s="14">
        <f>SUM('Employee Master &amp; Summary'!$E$4:$E$28)</f>
        <v>1805000</v>
      </c>
      <c r="E6" s="14">
        <f>D6*(SUMIF('Monthly Attendance Data'!$A$4:$A$303, A6, 'Monthly Attendance Data'!$K$4:$K$303)/(25*22))</f>
        <v>121427.27272727274</v>
      </c>
      <c r="F6" s="14">
        <f t="shared" si="1"/>
        <v>1683572.7272727273</v>
      </c>
      <c r="G6" s="14">
        <v>450000</v>
      </c>
      <c r="H6" s="14">
        <f t="shared" si="2"/>
        <v>2133572.7272727275</v>
      </c>
      <c r="I6" s="14">
        <f t="shared" si="3"/>
        <v>1445336.3636363633</v>
      </c>
      <c r="J6" s="15">
        <f t="shared" si="4"/>
        <v>0.40384830319040838</v>
      </c>
      <c r="K6" s="15">
        <f>AVERAGEIF('Monthly Attendance Data'!$A$4:$A$303, A6, 'Monthly Attendance Data'!$J$4:$J$303)</f>
        <v>0.94181818181818178</v>
      </c>
    </row>
    <row r="7" spans="1:11" x14ac:dyDescent="0.25">
      <c r="A7" s="16" t="s">
        <v>88</v>
      </c>
      <c r="B7" s="17">
        <v>3850000</v>
      </c>
      <c r="C7" s="17">
        <f t="shared" si="0"/>
        <v>3695999.9999999995</v>
      </c>
      <c r="D7" s="17">
        <f>SUM('Employee Master &amp; Summary'!$E$4:$E$28)</f>
        <v>1805000</v>
      </c>
      <c r="E7" s="17">
        <f>D7*(SUMIF('Monthly Attendance Data'!$A$4:$A$303, A7, 'Monthly Attendance Data'!$K$4:$K$303)/(25*22))</f>
        <v>95172.727272727265</v>
      </c>
      <c r="F7" s="17">
        <f t="shared" si="1"/>
        <v>1709827.2727272727</v>
      </c>
      <c r="G7" s="17">
        <v>450000</v>
      </c>
      <c r="H7" s="17">
        <f t="shared" si="2"/>
        <v>2159827.2727272725</v>
      </c>
      <c r="I7" s="17">
        <f t="shared" si="3"/>
        <v>1536172.7272727271</v>
      </c>
      <c r="J7" s="18">
        <f t="shared" si="4"/>
        <v>0.41563114915387644</v>
      </c>
      <c r="K7" s="18">
        <f>AVERAGEIF('Monthly Attendance Data'!$A$4:$A$303, A7, 'Monthly Attendance Data'!$J$4:$J$303)</f>
        <v>0.95999999999999985</v>
      </c>
    </row>
    <row r="8" spans="1:11" x14ac:dyDescent="0.25">
      <c r="A8" s="13" t="s">
        <v>89</v>
      </c>
      <c r="B8" s="14">
        <v>3900000</v>
      </c>
      <c r="C8" s="14">
        <f t="shared" si="0"/>
        <v>3595090.9090909087</v>
      </c>
      <c r="D8" s="14">
        <f>SUM('Employee Master &amp; Summary'!$E$4:$E$28)</f>
        <v>1805000</v>
      </c>
      <c r="E8" s="14">
        <f>D8*(SUMIF('Monthly Attendance Data'!$A$4:$A$303, A8, 'Monthly Attendance Data'!$K$4:$K$303)/(25*22))</f>
        <v>154245.45454545453</v>
      </c>
      <c r="F8" s="14">
        <f t="shared" si="1"/>
        <v>1650754.5454545454</v>
      </c>
      <c r="G8" s="14">
        <v>450000</v>
      </c>
      <c r="H8" s="14">
        <f t="shared" si="2"/>
        <v>2100754.5454545454</v>
      </c>
      <c r="I8" s="14">
        <f t="shared" si="3"/>
        <v>1494336.3636363633</v>
      </c>
      <c r="J8" s="15">
        <f t="shared" si="4"/>
        <v>0.41566024376675259</v>
      </c>
      <c r="K8" s="15">
        <f>AVERAGEIF('Monthly Attendance Data'!$A$4:$A$303, A8, 'Monthly Attendance Data'!$J$4:$J$303)</f>
        <v>0.92181818181818176</v>
      </c>
    </row>
    <row r="9" spans="1:11" x14ac:dyDescent="0.25">
      <c r="A9" s="16" t="s">
        <v>90</v>
      </c>
      <c r="B9" s="17">
        <v>3950000</v>
      </c>
      <c r="C9" s="17">
        <f t="shared" si="0"/>
        <v>3763272.7272727271</v>
      </c>
      <c r="D9" s="17">
        <f>SUM('Employee Master &amp; Summary'!$E$4:$E$28)</f>
        <v>1805000</v>
      </c>
      <c r="E9" s="17">
        <f>D9*(SUMIF('Monthly Attendance Data'!$A$4:$A$303, A9, 'Monthly Attendance Data'!$K$4:$K$303)/(25*22))</f>
        <v>108300</v>
      </c>
      <c r="F9" s="17">
        <f t="shared" si="1"/>
        <v>1696700</v>
      </c>
      <c r="G9" s="17">
        <v>450000</v>
      </c>
      <c r="H9" s="17">
        <f t="shared" si="2"/>
        <v>2146700</v>
      </c>
      <c r="I9" s="17">
        <f t="shared" si="3"/>
        <v>1616572.7272727271</v>
      </c>
      <c r="J9" s="18">
        <f t="shared" si="4"/>
        <v>0.42956565851773115</v>
      </c>
      <c r="K9" s="18">
        <f>AVERAGEIF('Monthly Attendance Data'!$A$4:$A$303, A9, 'Monthly Attendance Data'!$J$4:$J$303)</f>
        <v>0.95272727272727264</v>
      </c>
    </row>
    <row r="10" spans="1:11" x14ac:dyDescent="0.25">
      <c r="A10" s="13" t="s">
        <v>91</v>
      </c>
      <c r="B10" s="14">
        <v>4000000</v>
      </c>
      <c r="C10" s="14">
        <f t="shared" si="0"/>
        <v>3592727.272727272</v>
      </c>
      <c r="D10" s="14">
        <f>SUM('Employee Master &amp; Summary'!$E$4:$E$28)</f>
        <v>1805000</v>
      </c>
      <c r="E10" s="14">
        <f>D10*(SUMIF('Monthly Attendance Data'!$A$4:$A$303, A10, 'Monthly Attendance Data'!$K$4:$K$303)/(25*22))</f>
        <v>183781.81818181818</v>
      </c>
      <c r="F10" s="14">
        <f t="shared" si="1"/>
        <v>1621218.1818181819</v>
      </c>
      <c r="G10" s="14">
        <v>450000</v>
      </c>
      <c r="H10" s="14">
        <f t="shared" si="2"/>
        <v>2071218.1818181819</v>
      </c>
      <c r="I10" s="14">
        <f t="shared" si="3"/>
        <v>1521509.0909090901</v>
      </c>
      <c r="J10" s="15">
        <f t="shared" si="4"/>
        <v>0.4234969635627529</v>
      </c>
      <c r="K10" s="15">
        <f>AVERAGEIF('Monthly Attendance Data'!$A$4:$A$303, A10, 'Monthly Attendance Data'!$J$4:$J$303)</f>
        <v>0.89818181818181797</v>
      </c>
    </row>
    <row r="11" spans="1:11" x14ac:dyDescent="0.25">
      <c r="A11" s="16" t="s">
        <v>92</v>
      </c>
      <c r="B11" s="17">
        <v>4050000</v>
      </c>
      <c r="C11" s="17">
        <f t="shared" si="0"/>
        <v>3578727.272727272</v>
      </c>
      <c r="D11" s="17">
        <f>SUM('Employee Master &amp; Summary'!$E$4:$E$28)</f>
        <v>1805000</v>
      </c>
      <c r="E11" s="17">
        <f>D11*(SUMIF('Monthly Attendance Data'!$A$4:$A$303, A11, 'Monthly Attendance Data'!$K$4:$K$303)/(25*22))</f>
        <v>216600</v>
      </c>
      <c r="F11" s="17">
        <f t="shared" si="1"/>
        <v>1588400</v>
      </c>
      <c r="G11" s="17">
        <v>450000</v>
      </c>
      <c r="H11" s="17">
        <f t="shared" si="2"/>
        <v>2038400</v>
      </c>
      <c r="I11" s="17">
        <f t="shared" si="3"/>
        <v>1540327.272727272</v>
      </c>
      <c r="J11" s="18">
        <f t="shared" si="4"/>
        <v>0.43041203068637901</v>
      </c>
      <c r="K11" s="18">
        <f>AVERAGEIF('Monthly Attendance Data'!$A$4:$A$303, A11, 'Monthly Attendance Data'!$J$4:$J$303)</f>
        <v>0.88363636363636344</v>
      </c>
    </row>
    <row r="12" spans="1:11" x14ac:dyDescent="0.25">
      <c r="A12" s="13" t="s">
        <v>93</v>
      </c>
      <c r="B12" s="14">
        <v>4100000</v>
      </c>
      <c r="C12" s="14">
        <f t="shared" si="0"/>
        <v>3757090.9090909087</v>
      </c>
      <c r="D12" s="14">
        <f>SUM('Employee Master &amp; Summary'!$E$4:$E$28)</f>
        <v>1805000</v>
      </c>
      <c r="E12" s="14">
        <f>D12*(SUMIF('Monthly Attendance Data'!$A$4:$A$303, A12, 'Monthly Attendance Data'!$K$4:$K$303)/(25*22))</f>
        <v>164090.90909090909</v>
      </c>
      <c r="F12" s="14">
        <f t="shared" si="1"/>
        <v>1640909.0909090908</v>
      </c>
      <c r="G12" s="14">
        <v>450000</v>
      </c>
      <c r="H12" s="14">
        <f t="shared" si="2"/>
        <v>2090909.0909090908</v>
      </c>
      <c r="I12" s="14">
        <f t="shared" si="3"/>
        <v>1666181.8181818179</v>
      </c>
      <c r="J12" s="15">
        <f t="shared" si="4"/>
        <v>0.44347657762291903</v>
      </c>
      <c r="K12" s="15">
        <f>AVERAGEIF('Monthly Attendance Data'!$A$4:$A$303, A12, 'Monthly Attendance Data'!$J$4:$J$303)</f>
        <v>0.91636363636363627</v>
      </c>
    </row>
    <row r="13" spans="1:11" x14ac:dyDescent="0.25">
      <c r="A13" s="16" t="s">
        <v>94</v>
      </c>
      <c r="B13" s="17">
        <v>4150000</v>
      </c>
      <c r="C13" s="17">
        <f t="shared" si="0"/>
        <v>4006636.3636363633</v>
      </c>
      <c r="D13" s="17">
        <f>SUM('Employee Master &amp; Summary'!$E$4:$E$28)</f>
        <v>1805000</v>
      </c>
      <c r="E13" s="17">
        <f>D13*(SUMIF('Monthly Attendance Data'!$A$4:$A$303, A13, 'Monthly Attendance Data'!$K$4:$K$303)/(25*22))</f>
        <v>88609.090909090897</v>
      </c>
      <c r="F13" s="17">
        <f t="shared" si="1"/>
        <v>1716390.9090909092</v>
      </c>
      <c r="G13" s="17">
        <v>450000</v>
      </c>
      <c r="H13" s="17">
        <f t="shared" si="2"/>
        <v>2166390.9090909092</v>
      </c>
      <c r="I13" s="17">
        <f t="shared" si="3"/>
        <v>1840245.4545454541</v>
      </c>
      <c r="J13" s="18">
        <f t="shared" si="4"/>
        <v>0.45929934426973423</v>
      </c>
      <c r="K13" s="18">
        <f>AVERAGEIF('Monthly Attendance Data'!$A$4:$A$303, A13, 'Monthly Attendance Data'!$J$4:$J$303)</f>
        <v>0.96545454545454534</v>
      </c>
    </row>
    <row r="14" spans="1:11" x14ac:dyDescent="0.25">
      <c r="A14" s="13" t="s">
        <v>95</v>
      </c>
      <c r="B14" s="14">
        <v>4200000</v>
      </c>
      <c r="C14" s="14">
        <f t="shared" si="0"/>
        <v>3993818.1818181816</v>
      </c>
      <c r="D14" s="14">
        <f>SUM('Employee Master &amp; Summary'!$E$4:$E$28)</f>
        <v>1805000</v>
      </c>
      <c r="E14" s="14">
        <f>D14*(SUMIF('Monthly Attendance Data'!$A$4:$A$303, A14, 'Monthly Attendance Data'!$K$4:$K$303)/(25*22))</f>
        <v>105018.18181818182</v>
      </c>
      <c r="F14" s="14">
        <f t="shared" si="1"/>
        <v>1699981.8181818181</v>
      </c>
      <c r="G14" s="14">
        <v>450000</v>
      </c>
      <c r="H14" s="14">
        <f t="shared" si="2"/>
        <v>2149981.8181818184</v>
      </c>
      <c r="I14" s="14">
        <f t="shared" si="3"/>
        <v>1843836.3636363633</v>
      </c>
      <c r="J14" s="15">
        <f t="shared" si="4"/>
        <v>0.46167258490394242</v>
      </c>
      <c r="K14" s="15">
        <f>AVERAGEIF('Monthly Attendance Data'!$A$4:$A$303, A14, 'Monthly Attendance Data'!$J$4:$J$303)</f>
        <v>0.95090909090909082</v>
      </c>
    </row>
    <row r="15" spans="1:11" x14ac:dyDescent="0.25">
      <c r="A15" s="16" t="s">
        <v>96</v>
      </c>
      <c r="B15" s="17">
        <v>4250000</v>
      </c>
      <c r="C15" s="17">
        <f t="shared" si="0"/>
        <v>4103181.8181818179</v>
      </c>
      <c r="D15" s="17">
        <f>SUM('Employee Master &amp; Summary'!$E$4:$E$28)</f>
        <v>1805000</v>
      </c>
      <c r="E15" s="17">
        <f>D15*(SUMIF('Monthly Attendance Data'!$A$4:$A$303, A15, 'Monthly Attendance Data'!$K$4:$K$303)/(25*22))</f>
        <v>88609.090909090897</v>
      </c>
      <c r="F15" s="17">
        <f t="shared" si="1"/>
        <v>1716390.9090909092</v>
      </c>
      <c r="G15" s="17">
        <v>450000</v>
      </c>
      <c r="H15" s="17">
        <f t="shared" si="2"/>
        <v>2166390.9090909092</v>
      </c>
      <c r="I15" s="17">
        <f t="shared" si="3"/>
        <v>1936790.9090909087</v>
      </c>
      <c r="J15" s="18">
        <f t="shared" si="4"/>
        <v>0.47202171263985815</v>
      </c>
      <c r="K15" s="18">
        <f>AVERAGEIF('Monthly Attendance Data'!$A$4:$A$303, A15, 'Monthly Attendance Data'!$J$4:$J$303)</f>
        <v>0.96545454545454534</v>
      </c>
    </row>
    <row r="16" spans="1:11" x14ac:dyDescent="0.25">
      <c r="A16" s="19" t="s">
        <v>107</v>
      </c>
      <c r="B16" s="20">
        <f t="shared" ref="B16:I16" si="5">SUM(B4:B15)</f>
        <v>47700000</v>
      </c>
      <c r="C16" s="20">
        <f t="shared" si="5"/>
        <v>44789909.090909094</v>
      </c>
      <c r="D16" s="20">
        <f t="shared" si="5"/>
        <v>21660000</v>
      </c>
      <c r="E16" s="20">
        <f t="shared" si="5"/>
        <v>1526045.4545454546</v>
      </c>
      <c r="F16" s="20">
        <f t="shared" si="5"/>
        <v>20133954.545454547</v>
      </c>
      <c r="G16" s="20">
        <f t="shared" si="5"/>
        <v>5400000</v>
      </c>
      <c r="H16" s="20">
        <f t="shared" si="5"/>
        <v>25533954.545454543</v>
      </c>
      <c r="I16" s="20">
        <f t="shared" si="5"/>
        <v>19255954.545454543</v>
      </c>
      <c r="J16" s="21">
        <f t="shared" si="4"/>
        <v>0.42991725002993769</v>
      </c>
      <c r="K16" s="21">
        <f>AVERAGE(K4:K15)</f>
        <v>0.93909090909090909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Executive Dashboard</vt:lpstr>
      <vt:lpstr>Employee Master &amp; Summary</vt:lpstr>
      <vt:lpstr>Monthly Attendance Data</vt:lpstr>
      <vt:lpstr>Financials &amp; Profitability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Aryan Pamwani</cp:lastModifiedBy>
  <dcterms:created xsi:type="dcterms:W3CDTF">2026-09-02T03:49:55Z</dcterms:created>
  <dcterms:modified xsi:type="dcterms:W3CDTF">2026-09-03T09:44:06Z</dcterms:modified>
</cp:coreProperties>
</file>